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650" activeTab="0"/>
  </bookViews>
  <sheets>
    <sheet name="GRASS_SU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<sst xmlns="http://schemas.openxmlformats.org/spreadsheetml/2006/main" count="45" uniqueCount="44">
  <si>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Grass Stocker Worksheet</t>
  </si>
  <si>
    <t>version 1.0</t>
  </si>
  <si>
    <t>Input the following Information</t>
  </si>
  <si>
    <t>Loan Information</t>
  </si>
  <si>
    <t>Purchase Price/lb</t>
  </si>
  <si>
    <t>Total funds required</t>
  </si>
  <si>
    <t>Cattle purchase plus cost of gain</t>
  </si>
  <si>
    <t>Purchase Wt.</t>
  </si>
  <si>
    <t>Shrink (%)</t>
  </si>
  <si>
    <t>Owners Money</t>
  </si>
  <si>
    <t>Sale price</t>
  </si>
  <si>
    <t>Borrowed Money</t>
  </si>
  <si>
    <t>Cost per Lb of Gain</t>
  </si>
  <si>
    <t>Interest rate</t>
  </si>
  <si>
    <t>Projected gain</t>
  </si>
  <si>
    <t>Days Needed</t>
  </si>
  <si>
    <t>Projected Sale Wt.</t>
  </si>
  <si>
    <t>Interest Costs</t>
  </si>
  <si>
    <t>Gain Less Shrink</t>
  </si>
  <si>
    <t>Calculation Results</t>
  </si>
  <si>
    <t>Purchase cost</t>
  </si>
  <si>
    <t>Sale Price</t>
  </si>
  <si>
    <t>Difference</t>
  </si>
  <si>
    <t>Cost of Gain</t>
  </si>
  <si>
    <t>Profit per Hd</t>
  </si>
  <si>
    <t>Total Number of Head</t>
  </si>
  <si>
    <t>Total Profit</t>
  </si>
  <si>
    <t>Return on Equity</t>
  </si>
  <si>
    <t>Return to Investment</t>
  </si>
  <si>
    <t>Buy Sell Worksheet</t>
  </si>
  <si>
    <t>Purchase Price</t>
  </si>
  <si>
    <t>Purchase Weight (lbs)</t>
  </si>
  <si>
    <t>Sale Weight (lbs)</t>
  </si>
  <si>
    <t>Shrink</t>
  </si>
  <si>
    <t xml:space="preserve">Cost of </t>
  </si>
  <si>
    <t>Margin</t>
  </si>
  <si>
    <t>Gain/lb</t>
  </si>
  <si>
    <t>Developed by Rob Gamble</t>
  </si>
  <si>
    <t>Finance and Business Structures Program Lead</t>
  </si>
  <si>
    <t>OMAFRA, Guelph</t>
  </si>
  <si>
    <t>Original Design - Mark Leahy</t>
  </si>
  <si>
    <t>Formerly with OMAFRA</t>
  </si>
  <si>
    <r>
      <t>email:</t>
    </r>
    <r>
      <rPr>
        <sz val="12"/>
        <color indexed="12"/>
        <rFont val="Times New Roman"/>
        <family val="1"/>
      </rPr>
      <t xml:space="preserve"> rob.gamble@omafra.gov.on.ca</t>
    </r>
  </si>
  <si>
    <t>This is a farm business decision calculator that has 1 worksheet. There are fields that can be completed by the user. It is up to 8 columns wide and 62 rows.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</si>
</sst>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left"/>
      <protection/>
    </xf>
    <xf numFmtId="0" fontId="6" fillId="35" borderId="0" xfId="0" applyFont="1" applyFill="1" applyAlignment="1">
      <alignment/>
    </xf>
    <xf numFmtId="0" fontId="4" fillId="0" borderId="0" xfId="0" applyFont="1" applyAlignment="1" applyProtection="1">
      <alignment horizontal="right"/>
      <protection/>
    </xf>
    <xf numFmtId="164" fontId="7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17" xfId="0" applyFont="1" applyBorder="1" applyAlignment="1" applyProtection="1">
      <alignment/>
      <protection locked="0"/>
    </xf>
    <xf numFmtId="165" fontId="7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/>
      <protection/>
    </xf>
    <xf numFmtId="10" fontId="7" fillId="0" borderId="17" xfId="0" applyNumberFormat="1" applyFont="1" applyBorder="1" applyAlignment="1" applyProtection="1">
      <alignment/>
      <protection locked="0"/>
    </xf>
    <xf numFmtId="0" fontId="6" fillId="36" borderId="0" xfId="0" applyFont="1" applyFill="1" applyAlignment="1">
      <alignment/>
    </xf>
    <xf numFmtId="0" fontId="6" fillId="0" borderId="18" xfId="0" applyFont="1" applyBorder="1" applyAlignment="1" applyProtection="1">
      <alignment horizontal="left"/>
      <protection/>
    </xf>
    <xf numFmtId="164" fontId="6" fillId="0" borderId="19" xfId="0" applyNumberFormat="1" applyFont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38" borderId="0" xfId="0" applyFont="1" applyFill="1" applyAlignment="1" applyProtection="1">
      <alignment horizontal="left"/>
      <protection/>
    </xf>
    <xf numFmtId="10" fontId="6" fillId="38" borderId="0" xfId="0" applyNumberFormat="1" applyFont="1" applyFill="1" applyAlignment="1" applyProtection="1">
      <alignment/>
      <protection/>
    </xf>
    <xf numFmtId="10" fontId="6" fillId="0" borderId="0" xfId="58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4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164" fontId="7" fillId="0" borderId="23" xfId="0" applyNumberFormat="1" applyFont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23" xfId="0" applyFont="1" applyBorder="1" applyAlignment="1" applyProtection="1">
      <alignment/>
      <protection locked="0"/>
    </xf>
    <xf numFmtId="164" fontId="6" fillId="0" borderId="23" xfId="0" applyNumberFormat="1" applyFont="1" applyBorder="1" applyAlignment="1" applyProtection="1">
      <alignment/>
      <protection/>
    </xf>
    <xf numFmtId="40" fontId="4" fillId="0" borderId="23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55" applyFont="1" applyAlignment="1">
      <alignment horizontal="left" indent="1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c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1</xdr:row>
      <xdr:rowOff>0</xdr:rowOff>
    </xdr:to>
    <xdr:pic>
      <xdr:nvPicPr>
        <xdr:cNvPr id="1" name="Picture 1" descr="NEW Ont Trillium logo blk2007"/>
        <xdr:cNvPicPr preferRelativeResize="1">
          <a:picLocks noChangeAspect="1"/>
        </xdr:cNvPicPr>
      </xdr:nvPicPr>
      <xdr:blipFill>
        <a:blip r:embed="rId1"/>
        <a:srcRect l="2563" t="16453" b="19195"/>
        <a:stretch>
          <a:fillRect/>
        </a:stretch>
      </xdr:blipFill>
      <xdr:spPr>
        <a:xfrm>
          <a:off x="0" y="0"/>
          <a:ext cx="1485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9"/>
  <sheetViews>
    <sheetView tabSelected="1" zoomScale="95" zoomScaleNormal="95" zoomScalePageLayoutView="0" workbookViewId="0" topLeftCell="A1">
      <selection activeCell="A1" sqref="A1"/>
    </sheetView>
  </sheetViews>
  <sheetFormatPr defaultColWidth="9.7109375" defaultRowHeight="12.75"/>
  <cols>
    <col min="1" max="1" width="3.421875" style="0" customWidth="1"/>
    <col min="2" max="2" width="34.00390625" style="0" customWidth="1"/>
    <col min="3" max="3" width="14.00390625" style="0" customWidth="1"/>
    <col min="4" max="4" width="20.140625" style="0" customWidth="1"/>
    <col min="5" max="5" width="13.57421875" style="0" bestFit="1" customWidth="1"/>
    <col min="6" max="8" width="13.57421875" style="0" customWidth="1"/>
    <col min="9" max="13" width="11.7109375" style="0" customWidth="1"/>
  </cols>
  <sheetData>
    <row r="1" ht="33" customHeight="1">
      <c r="B1" s="58" t="s">
        <v>43</v>
      </c>
    </row>
    <row r="2" spans="2:14" ht="23.25">
      <c r="B2" s="14" t="s">
        <v>0</v>
      </c>
      <c r="C2" s="15"/>
      <c r="D2" s="15"/>
      <c r="E2" s="16"/>
      <c r="F2" s="21" t="s">
        <v>1</v>
      </c>
      <c r="N2" s="1"/>
    </row>
    <row r="3" spans="2:20" ht="15">
      <c r="B3" s="22"/>
      <c r="C3" s="5"/>
      <c r="D3" s="5"/>
      <c r="E3" s="5"/>
      <c r="F3" s="5"/>
      <c r="G3" s="5"/>
      <c r="H3" s="5"/>
      <c r="I3" s="5"/>
      <c r="N3" s="1"/>
      <c r="T3" s="2"/>
    </row>
    <row r="4" spans="2:14" ht="16.5" thickBot="1">
      <c r="B4" s="23" t="s">
        <v>2</v>
      </c>
      <c r="C4" s="5"/>
      <c r="D4" s="23" t="s">
        <v>3</v>
      </c>
      <c r="E4" s="5"/>
      <c r="F4" s="5"/>
      <c r="G4" s="5"/>
      <c r="H4" s="5"/>
      <c r="I4" s="5"/>
      <c r="N4" s="1"/>
    </row>
    <row r="5" spans="2:14" ht="16.5" thickBot="1">
      <c r="B5" s="24" t="s">
        <v>4</v>
      </c>
      <c r="C5" s="25">
        <v>0.95</v>
      </c>
      <c r="D5" s="24" t="s">
        <v>5</v>
      </c>
      <c r="E5" s="6">
        <f>(C14*C21)+(C17*C21)</f>
        <v>69950</v>
      </c>
      <c r="F5" s="26" t="s">
        <v>6</v>
      </c>
      <c r="G5" s="5"/>
      <c r="H5" s="5"/>
      <c r="I5" s="5"/>
      <c r="N5" s="1"/>
    </row>
    <row r="6" spans="2:14" ht="16.5" thickBot="1">
      <c r="B6" s="24" t="s">
        <v>7</v>
      </c>
      <c r="C6" s="27">
        <v>650</v>
      </c>
      <c r="D6" s="24"/>
      <c r="E6" s="6"/>
      <c r="F6" s="5"/>
      <c r="G6" s="5"/>
      <c r="H6" s="5"/>
      <c r="I6" s="5"/>
      <c r="N6" s="1"/>
    </row>
    <row r="7" spans="2:14" ht="16.5" thickBot="1">
      <c r="B7" s="24" t="s">
        <v>8</v>
      </c>
      <c r="C7" s="28">
        <v>0.05</v>
      </c>
      <c r="D7" s="29" t="s">
        <v>9</v>
      </c>
      <c r="E7" s="25">
        <v>35000</v>
      </c>
      <c r="F7" s="5"/>
      <c r="G7" s="5"/>
      <c r="H7" s="5"/>
      <c r="I7" s="5"/>
      <c r="N7" s="1"/>
    </row>
    <row r="8" spans="2:14" ht="16.5" thickBot="1">
      <c r="B8" s="24" t="s">
        <v>10</v>
      </c>
      <c r="C8" s="25">
        <v>0.88</v>
      </c>
      <c r="D8" s="30" t="s">
        <v>11</v>
      </c>
      <c r="E8" s="31">
        <f>E5+E6-E7</f>
        <v>34950</v>
      </c>
      <c r="F8" s="5"/>
      <c r="G8" s="5"/>
      <c r="H8" s="5"/>
      <c r="I8" s="5"/>
      <c r="N8" s="1"/>
    </row>
    <row r="9" spans="2:14" ht="16.5" thickBot="1">
      <c r="B9" s="24" t="s">
        <v>12</v>
      </c>
      <c r="C9" s="25">
        <v>0.4</v>
      </c>
      <c r="D9" s="29" t="s">
        <v>13</v>
      </c>
      <c r="E9" s="32">
        <v>0.06</v>
      </c>
      <c r="F9" s="5"/>
      <c r="G9" s="5"/>
      <c r="H9" s="5"/>
      <c r="I9" s="5"/>
      <c r="N9" s="1"/>
    </row>
    <row r="10" spans="2:14" ht="16.5" thickBot="1">
      <c r="B10" s="24" t="s">
        <v>14</v>
      </c>
      <c r="C10" s="7">
        <v>250</v>
      </c>
      <c r="D10" s="29" t="s">
        <v>15</v>
      </c>
      <c r="E10" s="27">
        <v>150</v>
      </c>
      <c r="F10" s="5"/>
      <c r="G10" s="5"/>
      <c r="H10" s="5"/>
      <c r="I10" s="5"/>
      <c r="N10" s="1"/>
    </row>
    <row r="11" spans="2:14" ht="15">
      <c r="B11" s="24" t="s">
        <v>16</v>
      </c>
      <c r="C11" s="7">
        <f>(C6+C10)*(1-C7)</f>
        <v>855</v>
      </c>
      <c r="D11" s="24" t="s">
        <v>17</v>
      </c>
      <c r="E11" s="6">
        <f>E8*E9*E10/365</f>
        <v>861.7808219178082</v>
      </c>
      <c r="F11" s="5"/>
      <c r="G11" s="5"/>
      <c r="H11" s="5"/>
      <c r="I11" s="5"/>
      <c r="N11" s="1"/>
    </row>
    <row r="12" spans="2:9" ht="15">
      <c r="B12" s="24" t="s">
        <v>18</v>
      </c>
      <c r="C12" s="7">
        <f>C11-C6</f>
        <v>205</v>
      </c>
      <c r="D12" s="5"/>
      <c r="E12" s="5"/>
      <c r="F12" s="5"/>
      <c r="G12" s="5"/>
      <c r="H12" s="5"/>
      <c r="I12" s="5"/>
    </row>
    <row r="13" spans="2:9" ht="15.75">
      <c r="B13" s="33" t="s">
        <v>19</v>
      </c>
      <c r="C13" s="5"/>
      <c r="D13" s="5"/>
      <c r="E13" s="5"/>
      <c r="F13" s="5"/>
      <c r="G13" s="5"/>
      <c r="H13" s="5"/>
      <c r="I13" s="5"/>
    </row>
    <row r="14" spans="2:9" ht="15">
      <c r="B14" s="24" t="s">
        <v>20</v>
      </c>
      <c r="C14" s="6">
        <f>C5*C6</f>
        <v>617.5</v>
      </c>
      <c r="D14" s="5"/>
      <c r="E14" s="5"/>
      <c r="F14" s="5"/>
      <c r="G14" s="5"/>
      <c r="H14" s="5"/>
      <c r="I14" s="5"/>
    </row>
    <row r="15" spans="2:9" ht="15">
      <c r="B15" s="24" t="s">
        <v>21</v>
      </c>
      <c r="C15" s="6">
        <f>C11*C8</f>
        <v>752.4</v>
      </c>
      <c r="D15" s="5"/>
      <c r="E15" s="5"/>
      <c r="F15" s="5"/>
      <c r="G15" s="5"/>
      <c r="H15" s="5"/>
      <c r="I15" s="5"/>
    </row>
    <row r="16" spans="2:9" ht="15">
      <c r="B16" s="24" t="s">
        <v>22</v>
      </c>
      <c r="C16" s="6">
        <f>C15-C14</f>
        <v>134.89999999999998</v>
      </c>
      <c r="D16" s="5"/>
      <c r="E16" s="5"/>
      <c r="F16" s="5"/>
      <c r="G16" s="5"/>
      <c r="H16" s="5"/>
      <c r="I16" s="5"/>
    </row>
    <row r="17" spans="2:9" ht="15">
      <c r="B17" s="24" t="s">
        <v>23</v>
      </c>
      <c r="C17" s="6">
        <f>C9*C12</f>
        <v>82</v>
      </c>
      <c r="D17" s="5"/>
      <c r="E17" s="5"/>
      <c r="F17" s="5"/>
      <c r="G17" s="5"/>
      <c r="H17" s="5"/>
      <c r="I17" s="5"/>
    </row>
    <row r="18" spans="2:9" ht="15.75" thickBot="1">
      <c r="B18" s="24" t="s">
        <v>17</v>
      </c>
      <c r="C18" s="6">
        <f>E11/C21</f>
        <v>8.617808219178082</v>
      </c>
      <c r="D18" s="5"/>
      <c r="E18" s="5"/>
      <c r="F18" s="5"/>
      <c r="G18" s="5"/>
      <c r="H18" s="5"/>
      <c r="I18" s="5"/>
    </row>
    <row r="19" spans="2:9" ht="16.5" thickBot="1">
      <c r="B19" s="34" t="s">
        <v>24</v>
      </c>
      <c r="C19" s="35">
        <f>C15-C14-C17-C18</f>
        <v>44.2821917808219</v>
      </c>
      <c r="D19" s="5"/>
      <c r="E19" s="5"/>
      <c r="F19" s="5"/>
      <c r="G19" s="5"/>
      <c r="H19" s="5"/>
      <c r="I19" s="5"/>
    </row>
    <row r="20" spans="2:9" ht="15.75" thickBot="1">
      <c r="B20" s="5"/>
      <c r="C20" s="5"/>
      <c r="D20" s="5"/>
      <c r="E20" s="5"/>
      <c r="F20" s="5"/>
      <c r="G20" s="5"/>
      <c r="H20" s="5"/>
      <c r="I20" s="5"/>
    </row>
    <row r="21" spans="2:9" ht="16.5" thickBot="1">
      <c r="B21" s="36" t="s">
        <v>25</v>
      </c>
      <c r="C21" s="27">
        <v>100</v>
      </c>
      <c r="D21" s="5"/>
      <c r="E21" s="5"/>
      <c r="F21" s="5"/>
      <c r="G21" s="5"/>
      <c r="H21" s="5"/>
      <c r="I21" s="5"/>
    </row>
    <row r="22" spans="2:9" ht="15.75" thickBot="1">
      <c r="B22" s="5"/>
      <c r="C22" s="5"/>
      <c r="D22" s="5"/>
      <c r="E22" s="5"/>
      <c r="F22" s="5"/>
      <c r="G22" s="5"/>
      <c r="H22" s="5"/>
      <c r="I22" s="5"/>
    </row>
    <row r="23" spans="2:9" ht="16.5" thickBot="1">
      <c r="B23" s="34" t="s">
        <v>26</v>
      </c>
      <c r="C23" s="35">
        <f>C21*C19</f>
        <v>4428.2191780821895</v>
      </c>
      <c r="D23" s="5"/>
      <c r="E23" s="5"/>
      <c r="F23" s="5"/>
      <c r="G23" s="5"/>
      <c r="H23" s="5"/>
      <c r="I23" s="5"/>
    </row>
    <row r="24" spans="2:9" ht="15.75">
      <c r="B24" s="5"/>
      <c r="C24" s="5"/>
      <c r="D24" s="37"/>
      <c r="E24" s="5"/>
      <c r="F24" s="5"/>
      <c r="G24" s="5"/>
      <c r="H24" s="5"/>
      <c r="I24" s="5"/>
    </row>
    <row r="25" spans="2:9" ht="15.75">
      <c r="B25" s="38" t="s">
        <v>27</v>
      </c>
      <c r="C25" s="39">
        <f>IF(E7=0,0,(C23/E7))</f>
        <v>0.12652054794520542</v>
      </c>
      <c r="D25" s="40"/>
      <c r="E25" s="5"/>
      <c r="F25" s="5"/>
      <c r="G25" s="5"/>
      <c r="H25" s="5"/>
      <c r="I25" s="5"/>
    </row>
    <row r="26" spans="2:9" ht="15.75">
      <c r="B26" s="38" t="s">
        <v>28</v>
      </c>
      <c r="C26" s="39">
        <f>(+C23+E11)/E5</f>
        <v>0.07562544674767689</v>
      </c>
      <c r="D26" s="40"/>
      <c r="E26" s="5"/>
      <c r="F26" s="5"/>
      <c r="G26" s="5"/>
      <c r="H26" s="5"/>
      <c r="I26" s="5"/>
    </row>
    <row r="27" spans="2:9" ht="15">
      <c r="B27" s="5"/>
      <c r="C27" s="5"/>
      <c r="D27" s="41"/>
      <c r="E27" s="5"/>
      <c r="F27" s="5"/>
      <c r="G27" s="5"/>
      <c r="H27" s="5"/>
      <c r="I27" s="5"/>
    </row>
    <row r="28" spans="2:9" ht="15">
      <c r="B28" s="5"/>
      <c r="C28" s="5"/>
      <c r="D28" s="5"/>
      <c r="E28" s="5"/>
      <c r="F28" s="5"/>
      <c r="G28" s="5"/>
      <c r="H28" s="5"/>
      <c r="I28" s="5"/>
    </row>
    <row r="29" spans="2:9" ht="15">
      <c r="B29" s="5"/>
      <c r="C29" s="5"/>
      <c r="D29" s="5"/>
      <c r="E29" s="5"/>
      <c r="F29" s="5"/>
      <c r="G29" s="5"/>
      <c r="H29" s="5"/>
      <c r="I29" s="5"/>
    </row>
    <row r="30" spans="2:9" ht="15">
      <c r="B30" s="17"/>
      <c r="C30" s="18"/>
      <c r="D30" s="19" t="s">
        <v>29</v>
      </c>
      <c r="E30" s="18"/>
      <c r="F30" s="18"/>
      <c r="G30" s="18"/>
      <c r="H30" s="42"/>
      <c r="I30" s="5"/>
    </row>
    <row r="31" spans="2:9" ht="15">
      <c r="B31" s="4" t="s">
        <v>30</v>
      </c>
      <c r="C31" s="5"/>
      <c r="D31" s="5"/>
      <c r="E31" s="6">
        <f>C5</f>
        <v>0.95</v>
      </c>
      <c r="F31" s="5"/>
      <c r="G31" s="5"/>
      <c r="H31" s="43"/>
      <c r="I31" s="5"/>
    </row>
    <row r="32" spans="2:9" ht="15">
      <c r="B32" s="4" t="s">
        <v>31</v>
      </c>
      <c r="C32" s="5"/>
      <c r="D32" s="5"/>
      <c r="E32" s="7">
        <f>C6</f>
        <v>650</v>
      </c>
      <c r="F32" s="5"/>
      <c r="G32" s="5"/>
      <c r="H32" s="43"/>
      <c r="I32" s="5"/>
    </row>
    <row r="33" spans="2:9" ht="15">
      <c r="B33" s="4" t="s">
        <v>32</v>
      </c>
      <c r="C33" s="5"/>
      <c r="D33" s="5"/>
      <c r="E33" s="7">
        <f>C11</f>
        <v>855</v>
      </c>
      <c r="F33" s="5"/>
      <c r="G33" s="5"/>
      <c r="H33" s="43"/>
      <c r="I33" s="5"/>
    </row>
    <row r="34" spans="2:9" ht="15">
      <c r="B34" s="4" t="s">
        <v>33</v>
      </c>
      <c r="C34" s="5"/>
      <c r="D34" s="5"/>
      <c r="E34" s="8">
        <f>C7</f>
        <v>0.05</v>
      </c>
      <c r="F34" s="5"/>
      <c r="G34" s="5"/>
      <c r="H34" s="43"/>
      <c r="I34" s="5"/>
    </row>
    <row r="35" spans="2:9" ht="15">
      <c r="B35" s="9"/>
      <c r="C35" s="10"/>
      <c r="D35" s="10"/>
      <c r="E35" s="10"/>
      <c r="F35" s="10"/>
      <c r="G35" s="10"/>
      <c r="H35" s="44"/>
      <c r="I35" s="5"/>
    </row>
    <row r="36" spans="2:9" ht="15">
      <c r="B36" s="11" t="s">
        <v>34</v>
      </c>
      <c r="C36" s="45"/>
      <c r="D36" s="46"/>
      <c r="E36" s="3" t="s">
        <v>35</v>
      </c>
      <c r="F36" s="46"/>
      <c r="G36" s="46"/>
      <c r="H36" s="47"/>
      <c r="I36" s="5"/>
    </row>
    <row r="37" spans="2:9" ht="15.75">
      <c r="B37" s="12" t="s">
        <v>36</v>
      </c>
      <c r="C37" s="48">
        <v>0</v>
      </c>
      <c r="D37" s="48">
        <v>-0.05</v>
      </c>
      <c r="E37" s="48">
        <v>-0.1</v>
      </c>
      <c r="F37" s="48">
        <v>-0.15</v>
      </c>
      <c r="G37" s="48">
        <v>-0.2</v>
      </c>
      <c r="H37" s="48">
        <v>-0.25</v>
      </c>
      <c r="I37" s="5"/>
    </row>
    <row r="38" spans="2:9" ht="15.75">
      <c r="B38" s="49"/>
      <c r="C38" s="50"/>
      <c r="D38" s="51"/>
      <c r="E38" s="50"/>
      <c r="F38" s="50"/>
      <c r="G38" s="50"/>
      <c r="H38" s="50"/>
      <c r="I38" s="5"/>
    </row>
    <row r="39" spans="2:9" ht="15.75">
      <c r="B39" s="52">
        <v>0.25</v>
      </c>
      <c r="C39" s="53">
        <f>(+$C$11*($C$5+C37))-($C$5*$C$6)-($B$39*$C$12)</f>
        <v>143.5</v>
      </c>
      <c r="D39" s="53">
        <f aca="true" t="shared" si="0" ref="D39:D53">(+$C$11*($C$5+$D$37))-($C$5*$C$6)-(B39*$C$12)</f>
        <v>100.74999999999989</v>
      </c>
      <c r="E39" s="53">
        <f aca="true" t="shared" si="1" ref="E39:E53">(+$C$11*($C$5+$E$37))-($C$5*$C$6)-(B39*$C$12)</f>
        <v>58</v>
      </c>
      <c r="F39" s="53">
        <f aca="true" t="shared" si="2" ref="F39:F53">(+$C$11*($C$5+$F$37))-($C$5*$C$6)-(B39*$C$12)</f>
        <v>15.249999999999886</v>
      </c>
      <c r="G39" s="53">
        <f aca="true" t="shared" si="3" ref="G39:G53">(+$C$11*($C$5+$G$37))-($C$5*$C$6)-(B39*$C$12)</f>
        <v>-27.5</v>
      </c>
      <c r="H39" s="53">
        <f aca="true" t="shared" si="4" ref="H39:H53">(+$C$11*($C$5+$H$37))-($C$5*$C$6)-(B39*$C$12)</f>
        <v>-70.25</v>
      </c>
      <c r="I39" s="5"/>
    </row>
    <row r="40" spans="2:9" ht="15.75">
      <c r="B40" s="52">
        <v>0.3</v>
      </c>
      <c r="C40" s="53">
        <f aca="true" t="shared" si="5" ref="C40:C53">(+$C$11*($C$5-$C$37))-($C$5*$C$6)-(B40*$C$12)</f>
        <v>133.25</v>
      </c>
      <c r="D40" s="53">
        <f t="shared" si="0"/>
        <v>90.49999999999989</v>
      </c>
      <c r="E40" s="53">
        <f t="shared" si="1"/>
        <v>47.75</v>
      </c>
      <c r="F40" s="53">
        <f t="shared" si="2"/>
        <v>4.999999999999886</v>
      </c>
      <c r="G40" s="53">
        <f t="shared" si="3"/>
        <v>-37.75</v>
      </c>
      <c r="H40" s="53">
        <f t="shared" si="4"/>
        <v>-80.5</v>
      </c>
      <c r="I40" s="5"/>
    </row>
    <row r="41" spans="2:9" ht="15.75">
      <c r="B41" s="52">
        <v>0.35</v>
      </c>
      <c r="C41" s="53">
        <f t="shared" si="5"/>
        <v>123</v>
      </c>
      <c r="D41" s="53">
        <f t="shared" si="0"/>
        <v>80.24999999999989</v>
      </c>
      <c r="E41" s="53">
        <f t="shared" si="1"/>
        <v>37.5</v>
      </c>
      <c r="F41" s="53">
        <f t="shared" si="2"/>
        <v>-5.250000000000114</v>
      </c>
      <c r="G41" s="53">
        <f t="shared" si="3"/>
        <v>-48</v>
      </c>
      <c r="H41" s="53">
        <f t="shared" si="4"/>
        <v>-90.75</v>
      </c>
      <c r="I41" s="5"/>
    </row>
    <row r="42" spans="2:9" ht="15.75">
      <c r="B42" s="52">
        <v>0.4</v>
      </c>
      <c r="C42" s="53">
        <f t="shared" si="5"/>
        <v>112.75</v>
      </c>
      <c r="D42" s="53">
        <f t="shared" si="0"/>
        <v>69.99999999999989</v>
      </c>
      <c r="E42" s="53">
        <f t="shared" si="1"/>
        <v>27.25</v>
      </c>
      <c r="F42" s="53">
        <f t="shared" si="2"/>
        <v>-15.500000000000114</v>
      </c>
      <c r="G42" s="53">
        <f t="shared" si="3"/>
        <v>-58.25</v>
      </c>
      <c r="H42" s="53">
        <f t="shared" si="4"/>
        <v>-101</v>
      </c>
      <c r="I42" s="5"/>
    </row>
    <row r="43" spans="2:9" ht="15.75">
      <c r="B43" s="52">
        <v>0.45</v>
      </c>
      <c r="C43" s="53">
        <f t="shared" si="5"/>
        <v>102.5</v>
      </c>
      <c r="D43" s="53">
        <f t="shared" si="0"/>
        <v>59.749999999999886</v>
      </c>
      <c r="E43" s="53">
        <f t="shared" si="1"/>
        <v>17</v>
      </c>
      <c r="F43" s="53">
        <f t="shared" si="2"/>
        <v>-25.750000000000114</v>
      </c>
      <c r="G43" s="53">
        <f t="shared" si="3"/>
        <v>-68.5</v>
      </c>
      <c r="H43" s="53">
        <f t="shared" si="4"/>
        <v>-111.25</v>
      </c>
      <c r="I43" s="5"/>
    </row>
    <row r="44" spans="2:9" ht="15.75">
      <c r="B44" s="52">
        <v>0.5</v>
      </c>
      <c r="C44" s="53">
        <f t="shared" si="5"/>
        <v>92.25</v>
      </c>
      <c r="D44" s="53">
        <f t="shared" si="0"/>
        <v>49.499999999999886</v>
      </c>
      <c r="E44" s="53">
        <f t="shared" si="1"/>
        <v>6.75</v>
      </c>
      <c r="F44" s="53">
        <f t="shared" si="2"/>
        <v>-36.000000000000114</v>
      </c>
      <c r="G44" s="53">
        <f t="shared" si="3"/>
        <v>-78.75</v>
      </c>
      <c r="H44" s="53">
        <f t="shared" si="4"/>
        <v>-121.5</v>
      </c>
      <c r="I44" s="5"/>
    </row>
    <row r="45" spans="2:9" ht="15.75">
      <c r="B45" s="52">
        <v>0.55</v>
      </c>
      <c r="C45" s="53">
        <f t="shared" si="5"/>
        <v>81.99999999999999</v>
      </c>
      <c r="D45" s="53">
        <f t="shared" si="0"/>
        <v>39.24999999999987</v>
      </c>
      <c r="E45" s="53">
        <f t="shared" si="1"/>
        <v>-3.500000000000014</v>
      </c>
      <c r="F45" s="53">
        <f t="shared" si="2"/>
        <v>-46.25000000000013</v>
      </c>
      <c r="G45" s="53">
        <f t="shared" si="3"/>
        <v>-89.00000000000001</v>
      </c>
      <c r="H45" s="53">
        <f t="shared" si="4"/>
        <v>-131.75</v>
      </c>
      <c r="I45" s="5"/>
    </row>
    <row r="46" spans="2:9" ht="15.75">
      <c r="B46" s="52">
        <v>0.6</v>
      </c>
      <c r="C46" s="53">
        <f t="shared" si="5"/>
        <v>71.75</v>
      </c>
      <c r="D46" s="53">
        <f t="shared" si="0"/>
        <v>28.999999999999886</v>
      </c>
      <c r="E46" s="53">
        <f t="shared" si="1"/>
        <v>-13.75</v>
      </c>
      <c r="F46" s="53">
        <f t="shared" si="2"/>
        <v>-56.500000000000114</v>
      </c>
      <c r="G46" s="53">
        <f t="shared" si="3"/>
        <v>-99.25</v>
      </c>
      <c r="H46" s="53">
        <f t="shared" si="4"/>
        <v>-142</v>
      </c>
      <c r="I46" s="5"/>
    </row>
    <row r="47" spans="2:9" ht="15.75">
      <c r="B47" s="52">
        <v>0.65</v>
      </c>
      <c r="C47" s="53">
        <f t="shared" si="5"/>
        <v>61.5</v>
      </c>
      <c r="D47" s="53">
        <f t="shared" si="0"/>
        <v>18.749999999999886</v>
      </c>
      <c r="E47" s="53">
        <f t="shared" si="1"/>
        <v>-24</v>
      </c>
      <c r="F47" s="53">
        <f t="shared" si="2"/>
        <v>-66.75000000000011</v>
      </c>
      <c r="G47" s="53">
        <f t="shared" si="3"/>
        <v>-109.5</v>
      </c>
      <c r="H47" s="53">
        <f t="shared" si="4"/>
        <v>-152.25</v>
      </c>
      <c r="I47" s="5"/>
    </row>
    <row r="48" spans="2:9" ht="15.75">
      <c r="B48" s="52">
        <v>0.7</v>
      </c>
      <c r="C48" s="53">
        <f t="shared" si="5"/>
        <v>51.25</v>
      </c>
      <c r="D48" s="53">
        <f t="shared" si="0"/>
        <v>8.499999999999886</v>
      </c>
      <c r="E48" s="53">
        <f t="shared" si="1"/>
        <v>-34.25</v>
      </c>
      <c r="F48" s="53">
        <f t="shared" si="2"/>
        <v>-77.00000000000011</v>
      </c>
      <c r="G48" s="53">
        <f t="shared" si="3"/>
        <v>-119.75</v>
      </c>
      <c r="H48" s="53">
        <f t="shared" si="4"/>
        <v>-162.5</v>
      </c>
      <c r="I48" s="5"/>
    </row>
    <row r="49" spans="2:9" ht="15.75">
      <c r="B49" s="52">
        <v>0.75</v>
      </c>
      <c r="C49" s="53">
        <f t="shared" si="5"/>
        <v>41</v>
      </c>
      <c r="D49" s="53">
        <f t="shared" si="0"/>
        <v>-1.7500000000001137</v>
      </c>
      <c r="E49" s="53">
        <f t="shared" si="1"/>
        <v>-44.5</v>
      </c>
      <c r="F49" s="53">
        <f t="shared" si="2"/>
        <v>-87.25000000000011</v>
      </c>
      <c r="G49" s="53">
        <f t="shared" si="3"/>
        <v>-130</v>
      </c>
      <c r="H49" s="53">
        <f t="shared" si="4"/>
        <v>-172.75</v>
      </c>
      <c r="I49" s="5"/>
    </row>
    <row r="50" spans="2:9" ht="15.75">
      <c r="B50" s="52">
        <v>0.8</v>
      </c>
      <c r="C50" s="53">
        <f t="shared" si="5"/>
        <v>30.75</v>
      </c>
      <c r="D50" s="53">
        <f t="shared" si="0"/>
        <v>-12.000000000000114</v>
      </c>
      <c r="E50" s="53">
        <f t="shared" si="1"/>
        <v>-54.75</v>
      </c>
      <c r="F50" s="53">
        <f t="shared" si="2"/>
        <v>-97.50000000000011</v>
      </c>
      <c r="G50" s="53">
        <f t="shared" si="3"/>
        <v>-140.25</v>
      </c>
      <c r="H50" s="53">
        <f t="shared" si="4"/>
        <v>-183</v>
      </c>
      <c r="I50" s="5"/>
    </row>
    <row r="51" spans="2:9" ht="15.75">
      <c r="B51" s="52">
        <v>0.85</v>
      </c>
      <c r="C51" s="53">
        <f t="shared" si="5"/>
        <v>20.5</v>
      </c>
      <c r="D51" s="53">
        <f t="shared" si="0"/>
        <v>-22.250000000000114</v>
      </c>
      <c r="E51" s="53">
        <f t="shared" si="1"/>
        <v>-65</v>
      </c>
      <c r="F51" s="53">
        <f t="shared" si="2"/>
        <v>-107.75000000000011</v>
      </c>
      <c r="G51" s="53">
        <f t="shared" si="3"/>
        <v>-150.5</v>
      </c>
      <c r="H51" s="53">
        <f t="shared" si="4"/>
        <v>-193.25</v>
      </c>
      <c r="I51" s="5"/>
    </row>
    <row r="52" spans="2:9" ht="15.75">
      <c r="B52" s="52">
        <v>0.9</v>
      </c>
      <c r="C52" s="53">
        <f t="shared" si="5"/>
        <v>10.25</v>
      </c>
      <c r="D52" s="53">
        <f t="shared" si="0"/>
        <v>-32.500000000000114</v>
      </c>
      <c r="E52" s="53">
        <f t="shared" si="1"/>
        <v>-75.25</v>
      </c>
      <c r="F52" s="53">
        <f t="shared" si="2"/>
        <v>-118.00000000000011</v>
      </c>
      <c r="G52" s="53">
        <f t="shared" si="3"/>
        <v>-160.75</v>
      </c>
      <c r="H52" s="53">
        <f t="shared" si="4"/>
        <v>-203.5</v>
      </c>
      <c r="I52" s="5"/>
    </row>
    <row r="53" spans="2:9" ht="15.75">
      <c r="B53" s="52">
        <v>0.95</v>
      </c>
      <c r="C53" s="53">
        <f t="shared" si="5"/>
        <v>0</v>
      </c>
      <c r="D53" s="53">
        <f t="shared" si="0"/>
        <v>-42.750000000000114</v>
      </c>
      <c r="E53" s="53">
        <f t="shared" si="1"/>
        <v>-85.5</v>
      </c>
      <c r="F53" s="53">
        <f t="shared" si="2"/>
        <v>-128.2500000000001</v>
      </c>
      <c r="G53" s="53">
        <f t="shared" si="3"/>
        <v>-171</v>
      </c>
      <c r="H53" s="53">
        <f t="shared" si="4"/>
        <v>-213.75</v>
      </c>
      <c r="I53" s="5"/>
    </row>
    <row r="54" spans="2:9" ht="15">
      <c r="B54" s="5"/>
      <c r="C54" s="5"/>
      <c r="D54" s="5"/>
      <c r="E54" s="5"/>
      <c r="F54" s="5"/>
      <c r="G54" s="5"/>
      <c r="H54" s="5"/>
      <c r="I54" s="5"/>
    </row>
    <row r="55" spans="2:9" ht="15">
      <c r="B55" s="5"/>
      <c r="C55" s="5"/>
      <c r="D55" s="5"/>
      <c r="E55" s="5"/>
      <c r="F55" s="5"/>
      <c r="G55" s="5"/>
      <c r="H55" s="5"/>
      <c r="I55" s="5"/>
    </row>
    <row r="56" spans="2:9" ht="15.75">
      <c r="B56" s="54" t="s">
        <v>37</v>
      </c>
      <c r="C56" s="55"/>
      <c r="D56" s="5"/>
      <c r="E56" s="5"/>
      <c r="F56" s="5"/>
      <c r="G56" s="5"/>
      <c r="H56" s="5"/>
      <c r="I56" s="5"/>
    </row>
    <row r="57" spans="2:9" ht="15">
      <c r="B57" s="55" t="s">
        <v>38</v>
      </c>
      <c r="C57" s="55"/>
      <c r="D57" s="5"/>
      <c r="E57" s="5"/>
      <c r="F57" s="5"/>
      <c r="G57" s="5"/>
      <c r="H57" s="5"/>
      <c r="I57" s="5"/>
    </row>
    <row r="58" spans="2:9" ht="15">
      <c r="B58" s="55" t="s">
        <v>39</v>
      </c>
      <c r="C58" s="55"/>
      <c r="D58" s="5"/>
      <c r="E58" s="5"/>
      <c r="F58" s="5"/>
      <c r="G58" s="5"/>
      <c r="H58" s="5"/>
      <c r="I58" s="5"/>
    </row>
    <row r="59" spans="2:9" ht="15.75">
      <c r="B59" s="55" t="s">
        <v>42</v>
      </c>
      <c r="C59" s="55"/>
      <c r="D59" s="5"/>
      <c r="E59" s="5"/>
      <c r="F59" s="5"/>
      <c r="G59" s="5"/>
      <c r="H59" s="5"/>
      <c r="I59" s="5"/>
    </row>
    <row r="60" spans="2:9" ht="15">
      <c r="B60" s="5"/>
      <c r="C60" s="5"/>
      <c r="D60" s="5"/>
      <c r="E60" s="5"/>
      <c r="F60" s="5"/>
      <c r="G60" s="5"/>
      <c r="H60" s="5"/>
      <c r="I60" s="5"/>
    </row>
    <row r="61" spans="2:9" ht="15.75">
      <c r="B61" s="54" t="s">
        <v>40</v>
      </c>
      <c r="C61" s="55"/>
      <c r="D61" s="5"/>
      <c r="E61" s="5"/>
      <c r="F61" s="5"/>
      <c r="G61" s="5"/>
      <c r="H61" s="5"/>
      <c r="I61" s="5"/>
    </row>
    <row r="62" spans="2:9" ht="15">
      <c r="B62" s="56" t="s">
        <v>41</v>
      </c>
      <c r="C62" s="55"/>
      <c r="D62" s="5"/>
      <c r="E62" s="5"/>
      <c r="F62" s="5"/>
      <c r="G62" s="5"/>
      <c r="H62" s="5"/>
      <c r="I62" s="5"/>
    </row>
    <row r="63" spans="2:9" ht="15.75">
      <c r="B63" s="57"/>
      <c r="C63" s="5"/>
      <c r="D63" s="5"/>
      <c r="E63" s="5"/>
      <c r="F63" s="5"/>
      <c r="G63" s="5"/>
      <c r="H63" s="5"/>
      <c r="I63" s="5"/>
    </row>
    <row r="64" spans="2:9" ht="15">
      <c r="B64" s="5"/>
      <c r="C64" s="5"/>
      <c r="D64" s="5"/>
      <c r="E64" s="5"/>
      <c r="F64" s="5"/>
      <c r="G64" s="5"/>
      <c r="H64" s="5"/>
      <c r="I64" s="5"/>
    </row>
    <row r="65" spans="2:5" ht="12.75">
      <c r="B65" s="20"/>
      <c r="C65" s="1"/>
      <c r="D65" s="1"/>
      <c r="E65" s="1"/>
    </row>
    <row r="66" spans="2:5" ht="12.75">
      <c r="B66" s="13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Bauman, Jamie (OMAFRA)</cp:lastModifiedBy>
  <dcterms:created xsi:type="dcterms:W3CDTF">2000-04-19T20:38:41Z</dcterms:created>
  <dcterms:modified xsi:type="dcterms:W3CDTF">2015-12-02T19:52:33Z</dcterms:modified>
  <cp:category/>
  <cp:version/>
  <cp:contentType/>
  <cp:contentStatus/>
</cp:coreProperties>
</file>