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esktop\ag\AG 2\Crops\"/>
    </mc:Choice>
  </mc:AlternateContent>
  <bookViews>
    <workbookView xWindow="0" yWindow="0" windowWidth="20490" windowHeight="7755" tabRatio="692"/>
  </bookViews>
  <sheets>
    <sheet name="General Assumptions" sheetId="15" r:id="rId1"/>
    <sheet name="Soil Zone Assumptions" sheetId="16" r:id="rId2"/>
    <sheet name="Black" sheetId="9" r:id="rId3"/>
    <sheet name="Dark Brown" sheetId="8" r:id="rId4"/>
    <sheet name="Brown" sheetId="7" r:id="rId5"/>
    <sheet name="Special crops" sheetId="6" r:id="rId6"/>
  </sheets>
  <definedNames>
    <definedName name="_xlnm.Print_Area" localSheetId="2">Black!$B$1:$Z$57</definedName>
    <definedName name="_xlnm.Print_Area" localSheetId="4">Brown!$B$1:$S$57</definedName>
    <definedName name="_xlnm.Print_Area" localSheetId="3">'Dark Brown'!$B$1:$U$57</definedName>
    <definedName name="_xlnm.Print_Area" localSheetId="0">'General Assumptions'!$A$1:$C$23</definedName>
    <definedName name="_xlnm.Print_Area" localSheetId="1">'Soil Zone Assumptions'!$A$26:$U$48</definedName>
    <definedName name="_xlnm.Print_Area" localSheetId="5">'Special crops'!$C$1:$T$63</definedName>
    <definedName name="Z_094ACFE9_6A46_400C_8483_9731CC265B35_.wvu.Cols" localSheetId="4" hidden="1">Brown!$G:$G</definedName>
    <definedName name="Z_094ACFE9_6A46_400C_8483_9731CC265B35_.wvu.PrintArea" localSheetId="2" hidden="1">Black!$C$1:$U$59</definedName>
    <definedName name="Z_094ACFE9_6A46_400C_8483_9731CC265B35_.wvu.PrintArea" localSheetId="4" hidden="1">Brown!$A$1:$A$61</definedName>
    <definedName name="Z_094ACFE9_6A46_400C_8483_9731CC265B35_.wvu.PrintArea" localSheetId="3" hidden="1">'Dark Brown'!$B$1:$U$4</definedName>
    <definedName name="Z_094ACFE9_6A46_400C_8483_9731CC265B35_.wvu.PrintArea" localSheetId="5" hidden="1">'Special crops'!$A$61:$S$62</definedName>
    <definedName name="Z_C18A6290_09CE_4B95_8288_8B2E48192753_.wvu.Cols" localSheetId="4" hidden="1">Brown!$G:$G</definedName>
    <definedName name="Z_C18A6290_09CE_4B95_8288_8B2E48192753_.wvu.PrintArea" localSheetId="2" hidden="1">Black!$C$1:$U$59</definedName>
    <definedName name="Z_C18A6290_09CE_4B95_8288_8B2E48192753_.wvu.PrintArea" localSheetId="4" hidden="1">Brown!$A$1:$A$61</definedName>
    <definedName name="Z_C18A6290_09CE_4B95_8288_8B2E48192753_.wvu.PrintArea" localSheetId="3" hidden="1">'Dark Brown'!$B$1:$U$4</definedName>
    <definedName name="Z_C18A6290_09CE_4B95_8288_8B2E48192753_.wvu.PrintArea" localSheetId="5" hidden="1">'Special crops'!$A$61:$S$62</definedName>
    <definedName name="Z_D72A6468_AF3E_4269_8B9F_9AE05AF9C4F2_.wvu.Cols" localSheetId="4" hidden="1">Brown!$G:$G</definedName>
    <definedName name="Z_D72A6468_AF3E_4269_8B9F_9AE05AF9C4F2_.wvu.PrintArea" localSheetId="2" hidden="1">Black!$C$1:$U$59</definedName>
    <definedName name="Z_D72A6468_AF3E_4269_8B9F_9AE05AF9C4F2_.wvu.PrintArea" localSheetId="4" hidden="1">Brown!#REF!</definedName>
    <definedName name="Z_D72A6468_AF3E_4269_8B9F_9AE05AF9C4F2_.wvu.PrintArea" localSheetId="3" hidden="1">'Dark Brown'!$B$1:$U$4</definedName>
    <definedName name="Z_D72A6468_AF3E_4269_8B9F_9AE05AF9C4F2_.wvu.PrintArea" localSheetId="5" hidden="1">'Special crops'!$A$61:$S$62</definedName>
    <definedName name="Z_ECAB99DF_BF41_49EA_96C9_76317A61D13D_.wvu.Cols" localSheetId="4" hidden="1">Brown!$G:$G</definedName>
    <definedName name="Z_ECAB99DF_BF41_49EA_96C9_76317A61D13D_.wvu.PrintArea" localSheetId="2" hidden="1">Black!$C$1:$U$59</definedName>
    <definedName name="Z_ECAB99DF_BF41_49EA_96C9_76317A61D13D_.wvu.PrintArea" localSheetId="4" hidden="1">Brown!#REF!</definedName>
    <definedName name="Z_ECAB99DF_BF41_49EA_96C9_76317A61D13D_.wvu.PrintArea" localSheetId="3" hidden="1">'Dark Brown'!$B$1:$U$4</definedName>
    <definedName name="Z_ECAB99DF_BF41_49EA_96C9_76317A61D13D_.wvu.PrintArea" localSheetId="5" hidden="1">'Special crops'!$A$61:$S$62</definedName>
  </definedNames>
  <calcPr calcId="152511"/>
  <customWorkbookViews>
    <customWorkbookView name="Black 07" guid="{094ACFE9-6A46-400C-8483-9731CC265B35}" maximized="1" windowWidth="999" windowHeight="555" activeSheetId="9"/>
    <customWorkbookView name="DkBrown 07" guid="{C18A6290-09CE-4B95-8288-8B2E48192753}" maximized="1" windowWidth="999" windowHeight="555" activeSheetId="8"/>
    <customWorkbookView name="Brown 07" guid="{D72A6468-AF3E-4269-8B9F-9AE05AF9C4F2}" maximized="1" windowWidth="999" windowHeight="555" activeSheetId="7"/>
    <customWorkbookView name="Special Crops 07" guid="{ECAB99DF-BF41-49EA-96C9-76317A61D13D}" maximized="1" windowWidth="999" windowHeight="555" activeSheetId="6"/>
  </customWorkbookViews>
</workbook>
</file>

<file path=xl/calcChain.xml><?xml version="1.0" encoding="utf-8"?>
<calcChain xmlns="http://schemas.openxmlformats.org/spreadsheetml/2006/main">
  <c r="I39" i="7" l="1"/>
  <c r="J39" i="7"/>
  <c r="I28" i="7"/>
  <c r="I11" i="7"/>
  <c r="I52" i="7" l="1"/>
  <c r="I48" i="7"/>
  <c r="I44" i="7"/>
  <c r="I41" i="7"/>
  <c r="I28" i="9"/>
  <c r="Q28" i="9"/>
  <c r="Q11" i="9"/>
  <c r="I11" i="9"/>
  <c r="I28" i="8"/>
  <c r="I11" i="8"/>
  <c r="I39" i="8"/>
  <c r="I53" i="7" l="1"/>
  <c r="I49" i="7"/>
  <c r="I45" i="7"/>
  <c r="Q52" i="9"/>
  <c r="Q48" i="9"/>
  <c r="I52" i="9"/>
  <c r="I48" i="9"/>
  <c r="I48" i="8"/>
  <c r="I52" i="8"/>
  <c r="I44" i="8"/>
  <c r="I44" i="9"/>
  <c r="Q44" i="9"/>
  <c r="I41" i="8"/>
  <c r="I45" i="8" s="1"/>
  <c r="I53" i="8" l="1"/>
  <c r="I49" i="8"/>
  <c r="Q39" i="9"/>
  <c r="Q41" i="9" s="1"/>
  <c r="I39" i="9"/>
  <c r="I41" i="9" s="1"/>
  <c r="D28" i="9"/>
  <c r="E28" i="9"/>
  <c r="E48" i="9" s="1"/>
  <c r="F28" i="9"/>
  <c r="G28" i="9"/>
  <c r="H28" i="9"/>
  <c r="J28" i="9"/>
  <c r="J48" i="9" s="1"/>
  <c r="K28" i="9"/>
  <c r="K48" i="9" s="1"/>
  <c r="L28" i="9"/>
  <c r="M28" i="9"/>
  <c r="N28" i="9"/>
  <c r="N48" i="9" s="1"/>
  <c r="O28" i="9"/>
  <c r="P28" i="9"/>
  <c r="R28" i="9"/>
  <c r="S28" i="9"/>
  <c r="S48" i="9" s="1"/>
  <c r="D39" i="9"/>
  <c r="E39" i="9"/>
  <c r="F39" i="9"/>
  <c r="G39" i="9"/>
  <c r="H39" i="9"/>
  <c r="J39" i="9"/>
  <c r="K39" i="9"/>
  <c r="L39" i="9"/>
  <c r="M39" i="9"/>
  <c r="N39" i="9"/>
  <c r="O39" i="9"/>
  <c r="P39" i="9"/>
  <c r="R39" i="9"/>
  <c r="S39" i="9"/>
  <c r="D11" i="9"/>
  <c r="E11" i="9"/>
  <c r="F11" i="9"/>
  <c r="G11" i="9"/>
  <c r="H11" i="9"/>
  <c r="J11" i="9"/>
  <c r="K11" i="9"/>
  <c r="L11" i="9"/>
  <c r="M11" i="9"/>
  <c r="N11" i="9"/>
  <c r="O11" i="9"/>
  <c r="P11" i="9"/>
  <c r="R11" i="9"/>
  <c r="S11" i="9"/>
  <c r="R52" i="9" l="1"/>
  <c r="R48" i="9"/>
  <c r="M52" i="9"/>
  <c r="M48" i="9"/>
  <c r="H52" i="9"/>
  <c r="H48" i="9"/>
  <c r="D52" i="9"/>
  <c r="D48" i="9"/>
  <c r="H41" i="9"/>
  <c r="H45" i="9" s="1"/>
  <c r="P52" i="9"/>
  <c r="P48" i="9"/>
  <c r="L52" i="9"/>
  <c r="L48" i="9"/>
  <c r="G52" i="9"/>
  <c r="G48" i="9"/>
  <c r="O52" i="9"/>
  <c r="O48" i="9"/>
  <c r="F52" i="9"/>
  <c r="F48" i="9"/>
  <c r="M44" i="9"/>
  <c r="D44" i="9"/>
  <c r="K52" i="9"/>
  <c r="P44" i="9"/>
  <c r="G44" i="9"/>
  <c r="N41" i="9"/>
  <c r="N45" i="9" s="1"/>
  <c r="N52" i="9"/>
  <c r="J41" i="9"/>
  <c r="J52" i="9"/>
  <c r="E41" i="9"/>
  <c r="E45" i="9" s="1"/>
  <c r="E52" i="9"/>
  <c r="O44" i="9"/>
  <c r="F44" i="9"/>
  <c r="R44" i="9"/>
  <c r="H44" i="9"/>
  <c r="L44" i="9"/>
  <c r="S41" i="9"/>
  <c r="S45" i="9" s="1"/>
  <c r="S52" i="9"/>
  <c r="I53" i="9"/>
  <c r="I49" i="9"/>
  <c r="I45" i="9"/>
  <c r="K44" i="9"/>
  <c r="S44" i="9"/>
  <c r="N44" i="9"/>
  <c r="J44" i="9"/>
  <c r="E44" i="9"/>
  <c r="Q53" i="9"/>
  <c r="Q49" i="9"/>
  <c r="Q45" i="9"/>
  <c r="P41" i="9"/>
  <c r="L41" i="9"/>
  <c r="G41" i="9"/>
  <c r="R41" i="9"/>
  <c r="M41" i="9"/>
  <c r="D41" i="9"/>
  <c r="O41" i="9"/>
  <c r="K41" i="9"/>
  <c r="F41" i="9"/>
  <c r="H53" i="9" l="1"/>
  <c r="H49" i="9"/>
  <c r="F45" i="9"/>
  <c r="O45" i="9"/>
  <c r="D45" i="9"/>
  <c r="K45" i="9"/>
  <c r="J45" i="9"/>
  <c r="M53" i="9"/>
  <c r="M49" i="9"/>
  <c r="R53" i="9"/>
  <c r="R49" i="9"/>
  <c r="P53" i="9"/>
  <c r="P49" i="9"/>
  <c r="E53" i="9"/>
  <c r="E49" i="9"/>
  <c r="N53" i="9"/>
  <c r="N49" i="9"/>
  <c r="P45" i="9"/>
  <c r="F53" i="9"/>
  <c r="F49" i="9"/>
  <c r="O53" i="9"/>
  <c r="O49" i="9"/>
  <c r="L53" i="9"/>
  <c r="L49" i="9"/>
  <c r="K49" i="9"/>
  <c r="K53" i="9"/>
  <c r="D53" i="9"/>
  <c r="D49" i="9"/>
  <c r="G53" i="9"/>
  <c r="G49" i="9"/>
  <c r="S53" i="9"/>
  <c r="S49" i="9"/>
  <c r="L45" i="9"/>
  <c r="R45" i="9"/>
  <c r="J49" i="9"/>
  <c r="J53" i="9"/>
  <c r="G45" i="9"/>
  <c r="M45" i="9"/>
  <c r="F28" i="7"/>
  <c r="P39" i="7"/>
  <c r="K39" i="7"/>
  <c r="F39" i="7"/>
  <c r="K28" i="7"/>
  <c r="P28" i="7"/>
  <c r="P11" i="7"/>
  <c r="K11" i="7"/>
  <c r="F11" i="7"/>
  <c r="K52" i="7" l="1"/>
  <c r="K48" i="7"/>
  <c r="K44" i="7"/>
  <c r="P52" i="7"/>
  <c r="P48" i="7"/>
  <c r="P44" i="7"/>
  <c r="F44" i="7"/>
  <c r="F52" i="7"/>
  <c r="F48" i="7"/>
  <c r="K41" i="7"/>
  <c r="P41" i="7"/>
  <c r="F41" i="7"/>
  <c r="P49" i="7" l="1"/>
  <c r="P45" i="7"/>
  <c r="P53" i="7"/>
  <c r="K53" i="7"/>
  <c r="K49" i="7"/>
  <c r="K45" i="7"/>
  <c r="F53" i="7"/>
  <c r="F49" i="7"/>
  <c r="F45" i="7"/>
  <c r="P39" i="8"/>
  <c r="K39" i="8"/>
  <c r="F39" i="8"/>
  <c r="F28" i="8"/>
  <c r="K28" i="8"/>
  <c r="P28" i="8"/>
  <c r="P11" i="8"/>
  <c r="K11" i="8"/>
  <c r="F11" i="8"/>
  <c r="P44" i="8" l="1"/>
  <c r="P48" i="8"/>
  <c r="P52" i="8"/>
  <c r="K44" i="8"/>
  <c r="F48" i="8"/>
  <c r="F52" i="8"/>
  <c r="F44" i="8"/>
  <c r="K48" i="8"/>
  <c r="K52" i="8"/>
  <c r="F41" i="8"/>
  <c r="P41" i="8"/>
  <c r="K41" i="8"/>
  <c r="K45" i="8" s="1"/>
  <c r="F53" i="8" l="1"/>
  <c r="F49" i="8"/>
  <c r="F45" i="8"/>
  <c r="K53" i="8"/>
  <c r="K49" i="8"/>
  <c r="P49" i="8"/>
  <c r="P53" i="8"/>
  <c r="P45" i="8"/>
  <c r="D41" i="6"/>
  <c r="E41" i="6"/>
  <c r="F41" i="6"/>
  <c r="G41" i="6"/>
  <c r="H41" i="6"/>
  <c r="I41" i="6"/>
  <c r="J41" i="6"/>
  <c r="K41" i="6"/>
  <c r="L41" i="6"/>
  <c r="M41" i="6"/>
  <c r="N41" i="6"/>
  <c r="O41" i="6"/>
  <c r="P41" i="6"/>
  <c r="Q41" i="6"/>
  <c r="R41" i="6"/>
  <c r="D30" i="6"/>
  <c r="D54" i="6" s="1"/>
  <c r="E30" i="6"/>
  <c r="F30" i="6"/>
  <c r="G30" i="6"/>
  <c r="H30" i="6"/>
  <c r="I30" i="6"/>
  <c r="J30" i="6"/>
  <c r="K30" i="6"/>
  <c r="L30" i="6"/>
  <c r="M30" i="6"/>
  <c r="N30" i="6"/>
  <c r="O30" i="6"/>
  <c r="P30" i="6"/>
  <c r="Q30" i="6"/>
  <c r="R30" i="6"/>
  <c r="D13" i="6"/>
  <c r="E13" i="6"/>
  <c r="F13" i="6"/>
  <c r="G13" i="6"/>
  <c r="H13" i="6"/>
  <c r="I13" i="6"/>
  <c r="J13" i="6"/>
  <c r="K13" i="6"/>
  <c r="L13" i="6"/>
  <c r="M13" i="6"/>
  <c r="N13" i="6"/>
  <c r="O13" i="6"/>
  <c r="P13" i="6"/>
  <c r="Q13" i="6"/>
  <c r="R13" i="6"/>
  <c r="P46" i="6" l="1"/>
  <c r="E46" i="6"/>
  <c r="M54" i="6"/>
  <c r="M50" i="6"/>
  <c r="J54" i="6"/>
  <c r="J50" i="6"/>
  <c r="K46" i="6"/>
  <c r="D46" i="6"/>
  <c r="P50" i="6"/>
  <c r="P54" i="6"/>
  <c r="L50" i="6"/>
  <c r="L54" i="6"/>
  <c r="I50" i="6"/>
  <c r="I54" i="6"/>
  <c r="E50" i="6"/>
  <c r="E54" i="6"/>
  <c r="L46" i="6"/>
  <c r="Q54" i="6"/>
  <c r="Q50" i="6"/>
  <c r="F54" i="6"/>
  <c r="F50" i="6"/>
  <c r="O46" i="6"/>
  <c r="H46" i="6"/>
  <c r="R46" i="6"/>
  <c r="N46" i="6"/>
  <c r="G46" i="6"/>
  <c r="O50" i="6"/>
  <c r="O54" i="6"/>
  <c r="K54" i="6"/>
  <c r="K50" i="6"/>
  <c r="H50" i="6"/>
  <c r="H54" i="6"/>
  <c r="D50" i="6"/>
  <c r="I46" i="6"/>
  <c r="Q46" i="6"/>
  <c r="M46" i="6"/>
  <c r="J46" i="6"/>
  <c r="F46" i="6"/>
  <c r="R50" i="6"/>
  <c r="R54" i="6"/>
  <c r="N54" i="6"/>
  <c r="N50" i="6"/>
  <c r="G54" i="6"/>
  <c r="G50" i="6"/>
  <c r="F43" i="6"/>
  <c r="F55" i="6" s="1"/>
  <c r="H43" i="6"/>
  <c r="N43" i="6"/>
  <c r="M43" i="6"/>
  <c r="M47" i="6" s="1"/>
  <c r="G43" i="6"/>
  <c r="G47" i="6" s="1"/>
  <c r="O43" i="6"/>
  <c r="I43" i="6"/>
  <c r="I47" i="6" s="1"/>
  <c r="R43" i="6"/>
  <c r="E43" i="6"/>
  <c r="Q43" i="6"/>
  <c r="D43" i="6"/>
  <c r="P43" i="6"/>
  <c r="L43" i="6"/>
  <c r="J43" i="6"/>
  <c r="K43" i="6"/>
  <c r="K47" i="6" s="1"/>
  <c r="C39" i="7"/>
  <c r="D39" i="7"/>
  <c r="E39" i="7"/>
  <c r="G39" i="7"/>
  <c r="H39" i="7"/>
  <c r="L39" i="7"/>
  <c r="M39" i="7"/>
  <c r="N39" i="7"/>
  <c r="O39" i="7"/>
  <c r="Q39" i="7"/>
  <c r="R39" i="7"/>
  <c r="C28" i="7"/>
  <c r="D28" i="7"/>
  <c r="E28" i="7"/>
  <c r="G28" i="7"/>
  <c r="H28" i="7"/>
  <c r="J28" i="7"/>
  <c r="L28" i="7"/>
  <c r="M28" i="7"/>
  <c r="N28" i="7"/>
  <c r="O28" i="7"/>
  <c r="Q28" i="7"/>
  <c r="R28" i="7"/>
  <c r="C11" i="7"/>
  <c r="D11" i="7"/>
  <c r="E11" i="7"/>
  <c r="G11" i="7"/>
  <c r="H11" i="7"/>
  <c r="J11" i="7"/>
  <c r="L11" i="7"/>
  <c r="M11" i="7"/>
  <c r="N11" i="7"/>
  <c r="O11" i="7"/>
  <c r="Q11" i="7"/>
  <c r="R11" i="7"/>
  <c r="F47" i="6" l="1"/>
  <c r="F51" i="6"/>
  <c r="Q44" i="7"/>
  <c r="Q52" i="7"/>
  <c r="Q48" i="7"/>
  <c r="E52" i="7"/>
  <c r="E48" i="7"/>
  <c r="E44" i="7"/>
  <c r="O52" i="7"/>
  <c r="O48" i="7"/>
  <c r="O44" i="7"/>
  <c r="J52" i="7"/>
  <c r="J48" i="7"/>
  <c r="J44" i="7"/>
  <c r="J41" i="7"/>
  <c r="N48" i="7"/>
  <c r="N44" i="7"/>
  <c r="N52" i="7"/>
  <c r="H52" i="7"/>
  <c r="H48" i="7"/>
  <c r="H44" i="7"/>
  <c r="C52" i="7"/>
  <c r="C48" i="7"/>
  <c r="C44" i="7"/>
  <c r="L52" i="7"/>
  <c r="L48" i="7"/>
  <c r="L44" i="7"/>
  <c r="D52" i="7"/>
  <c r="D48" i="7"/>
  <c r="D44" i="7"/>
  <c r="R52" i="7"/>
  <c r="R48" i="7"/>
  <c r="R44" i="7"/>
  <c r="M52" i="7"/>
  <c r="M48" i="7"/>
  <c r="M44" i="7"/>
  <c r="G52" i="7"/>
  <c r="G48" i="7"/>
  <c r="G44" i="7"/>
  <c r="Q55" i="6"/>
  <c r="Q51" i="6"/>
  <c r="O51" i="6"/>
  <c r="O55" i="6"/>
  <c r="P55" i="6"/>
  <c r="P51" i="6"/>
  <c r="E55" i="6"/>
  <c r="E51" i="6"/>
  <c r="G51" i="6"/>
  <c r="G55" i="6"/>
  <c r="H51" i="6"/>
  <c r="H55" i="6"/>
  <c r="H47" i="6"/>
  <c r="E47" i="6"/>
  <c r="J55" i="6"/>
  <c r="J51" i="6"/>
  <c r="L55" i="6"/>
  <c r="L51" i="6"/>
  <c r="N51" i="6"/>
  <c r="N55" i="6"/>
  <c r="N47" i="6"/>
  <c r="L47" i="6"/>
  <c r="K55" i="6"/>
  <c r="K51" i="6"/>
  <c r="D55" i="6"/>
  <c r="D51" i="6"/>
  <c r="R51" i="6"/>
  <c r="R55" i="6"/>
  <c r="M55" i="6"/>
  <c r="M51" i="6"/>
  <c r="I51" i="6"/>
  <c r="I55" i="6"/>
  <c r="J47" i="6"/>
  <c r="Q47" i="6"/>
  <c r="R47" i="6"/>
  <c r="O47" i="6"/>
  <c r="D47" i="6"/>
  <c r="P47" i="6"/>
  <c r="D41" i="7"/>
  <c r="Q41" i="7"/>
  <c r="L41" i="7"/>
  <c r="O41" i="7"/>
  <c r="E41" i="7"/>
  <c r="N41" i="7"/>
  <c r="H41" i="7"/>
  <c r="C41" i="7"/>
  <c r="R41" i="7"/>
  <c r="M41" i="7"/>
  <c r="G41" i="7"/>
  <c r="C39" i="8"/>
  <c r="D39" i="8"/>
  <c r="E39" i="8"/>
  <c r="G39" i="8"/>
  <c r="H39" i="8"/>
  <c r="J39" i="8"/>
  <c r="L39" i="8"/>
  <c r="M39" i="8"/>
  <c r="N39" i="8"/>
  <c r="O39" i="8"/>
  <c r="Q39" i="8"/>
  <c r="R39" i="8"/>
  <c r="C28" i="8"/>
  <c r="D28" i="8"/>
  <c r="E28" i="8"/>
  <c r="G28" i="8"/>
  <c r="H28" i="8"/>
  <c r="J28" i="8"/>
  <c r="L28" i="8"/>
  <c r="M28" i="8"/>
  <c r="N28" i="8"/>
  <c r="O28" i="8"/>
  <c r="Q28" i="8"/>
  <c r="R28" i="8"/>
  <c r="R11" i="8"/>
  <c r="Q11" i="8"/>
  <c r="O11" i="8"/>
  <c r="N11" i="8"/>
  <c r="M11" i="8"/>
  <c r="L11" i="8"/>
  <c r="J11" i="8"/>
  <c r="H11" i="8"/>
  <c r="G11" i="8"/>
  <c r="E11" i="8"/>
  <c r="D11" i="8"/>
  <c r="C11" i="8"/>
  <c r="G53" i="7" l="1"/>
  <c r="G49" i="7"/>
  <c r="G45" i="7"/>
  <c r="N53" i="7"/>
  <c r="N49" i="7"/>
  <c r="N45" i="7"/>
  <c r="R53" i="7"/>
  <c r="R49" i="7"/>
  <c r="R45" i="7"/>
  <c r="L53" i="7"/>
  <c r="L49" i="7"/>
  <c r="L45" i="7"/>
  <c r="H49" i="7"/>
  <c r="H45" i="7"/>
  <c r="H53" i="7"/>
  <c r="M53" i="7"/>
  <c r="M49" i="7"/>
  <c r="M45" i="7"/>
  <c r="O53" i="7"/>
  <c r="O49" i="7"/>
  <c r="O45" i="7"/>
  <c r="D53" i="7"/>
  <c r="D49" i="7"/>
  <c r="D45" i="7"/>
  <c r="C53" i="7"/>
  <c r="C49" i="7"/>
  <c r="C45" i="7"/>
  <c r="E53" i="7"/>
  <c r="E49" i="7"/>
  <c r="E45" i="7"/>
  <c r="Q53" i="7"/>
  <c r="Q49" i="7"/>
  <c r="Q45" i="7"/>
  <c r="J53" i="7"/>
  <c r="J49" i="7"/>
  <c r="J45" i="7"/>
  <c r="M44" i="8"/>
  <c r="O48" i="8"/>
  <c r="O52" i="8"/>
  <c r="J48" i="8"/>
  <c r="J52" i="8"/>
  <c r="C44" i="8"/>
  <c r="H44" i="8"/>
  <c r="N44" i="8"/>
  <c r="N48" i="8"/>
  <c r="N52" i="8"/>
  <c r="H48" i="8"/>
  <c r="H52" i="8"/>
  <c r="C48" i="8"/>
  <c r="C52" i="8"/>
  <c r="D44" i="8"/>
  <c r="J44" i="8"/>
  <c r="O44" i="8"/>
  <c r="R48" i="8"/>
  <c r="R52" i="8"/>
  <c r="M48" i="8"/>
  <c r="M52" i="8"/>
  <c r="G48" i="8"/>
  <c r="G52" i="8"/>
  <c r="G44" i="8"/>
  <c r="R44" i="8"/>
  <c r="D48" i="8"/>
  <c r="D52" i="8"/>
  <c r="E44" i="8"/>
  <c r="L44" i="8"/>
  <c r="Q44" i="8"/>
  <c r="Q48" i="8"/>
  <c r="Q52" i="8"/>
  <c r="L48" i="8"/>
  <c r="L52" i="8"/>
  <c r="E48" i="8"/>
  <c r="E52" i="8"/>
  <c r="M41" i="8"/>
  <c r="L41" i="8"/>
  <c r="L45" i="8" s="1"/>
  <c r="R41" i="8"/>
  <c r="G41" i="8"/>
  <c r="G45" i="8" s="1"/>
  <c r="Q41" i="8"/>
  <c r="E41" i="8"/>
  <c r="N41" i="8"/>
  <c r="N45" i="8" s="1"/>
  <c r="H41" i="8"/>
  <c r="C41" i="8"/>
  <c r="O41" i="8"/>
  <c r="O45" i="8" s="1"/>
  <c r="J41" i="8"/>
  <c r="D41" i="8"/>
  <c r="D45" i="8" s="1"/>
  <c r="M53" i="8" l="1"/>
  <c r="M49" i="8"/>
  <c r="J53" i="8"/>
  <c r="J49" i="8"/>
  <c r="C53" i="8"/>
  <c r="C49" i="8"/>
  <c r="C45" i="8"/>
  <c r="O53" i="8"/>
  <c r="O49" i="8"/>
  <c r="H49" i="8"/>
  <c r="H53" i="8"/>
  <c r="G53" i="8"/>
  <c r="G49" i="8"/>
  <c r="L53" i="8"/>
  <c r="L49" i="8"/>
  <c r="H45" i="8"/>
  <c r="D53" i="8"/>
  <c r="D49" i="8"/>
  <c r="Q53" i="8"/>
  <c r="Q49" i="8"/>
  <c r="N53" i="8"/>
  <c r="N49" i="8"/>
  <c r="E53" i="8"/>
  <c r="E49" i="8"/>
  <c r="R53" i="8"/>
  <c r="R49" i="8"/>
  <c r="Q45" i="8"/>
  <c r="E45" i="8"/>
  <c r="R45" i="8"/>
  <c r="J45" i="8"/>
  <c r="M45" i="8"/>
</calcChain>
</file>

<file path=xl/sharedStrings.xml><?xml version="1.0" encoding="utf-8"?>
<sst xmlns="http://schemas.openxmlformats.org/spreadsheetml/2006/main" count="575" uniqueCount="244">
  <si>
    <t>Crop</t>
  </si>
  <si>
    <t>REVENUE PER ACRE</t>
  </si>
  <si>
    <t>EXPENSES PER ACRE</t>
  </si>
  <si>
    <t>Variable Expenses/acre</t>
  </si>
  <si>
    <t xml:space="preserve"> Seed</t>
  </si>
  <si>
    <t xml:space="preserve">                 - Phosphorus</t>
  </si>
  <si>
    <t xml:space="preserve"> Chemical - Herbicides</t>
  </si>
  <si>
    <t xml:space="preserve">                 - Insecticides/Fungicides</t>
  </si>
  <si>
    <t xml:space="preserve"> Machinery Operating - Fuel</t>
  </si>
  <si>
    <t xml:space="preserve">                                     - Repair</t>
  </si>
  <si>
    <t xml:space="preserve"> Crop Insurance Premium </t>
  </si>
  <si>
    <t xml:space="preserve"> Interest on Variable Expenses</t>
  </si>
  <si>
    <t>Other Expenses/acre</t>
  </si>
  <si>
    <t xml:space="preserve"> Building Repair</t>
  </si>
  <si>
    <t xml:space="preserve"> Property Taxes</t>
  </si>
  <si>
    <t xml:space="preserve"> Machinery Depreciation</t>
  </si>
  <si>
    <t xml:space="preserve"> Building Depreciation</t>
  </si>
  <si>
    <t xml:space="preserve"> Machinery Investment</t>
  </si>
  <si>
    <t xml:space="preserve"> Building Investment</t>
  </si>
  <si>
    <t xml:space="preserve"> Land Investment</t>
  </si>
  <si>
    <t xml:space="preserve"> Total Other Expenses (E)</t>
  </si>
  <si>
    <t>RETURNS PER ACRE</t>
  </si>
  <si>
    <t xml:space="preserve"> To Cover Variable Expenses</t>
  </si>
  <si>
    <t xml:space="preserve"> Fertilizer - Nitrogen</t>
  </si>
  <si>
    <t>Spring</t>
  </si>
  <si>
    <t>Durum</t>
  </si>
  <si>
    <t>CPS</t>
  </si>
  <si>
    <t xml:space="preserve">Feed </t>
  </si>
  <si>
    <t>Wheat</t>
  </si>
  <si>
    <t>Barley</t>
  </si>
  <si>
    <t>Oats</t>
  </si>
  <si>
    <t>Flax</t>
  </si>
  <si>
    <t>Lentil</t>
  </si>
  <si>
    <t>Seed</t>
  </si>
  <si>
    <t>Mustard</t>
  </si>
  <si>
    <t>Feed</t>
  </si>
  <si>
    <t>Peas</t>
  </si>
  <si>
    <t>Canola</t>
  </si>
  <si>
    <t>CROP</t>
  </si>
  <si>
    <t>Soil Zone</t>
  </si>
  <si>
    <t>Total Other Expenses (E)</t>
  </si>
  <si>
    <t>Pinto</t>
  </si>
  <si>
    <t>#1 Desi</t>
  </si>
  <si>
    <t xml:space="preserve">#1-9mm </t>
  </si>
  <si>
    <t xml:space="preserve">#1-7mm </t>
  </si>
  <si>
    <t>Yellow</t>
  </si>
  <si>
    <t>Oriental</t>
  </si>
  <si>
    <t>Brown</t>
  </si>
  <si>
    <t>Chickpea</t>
  </si>
  <si>
    <t>Sunflower</t>
  </si>
  <si>
    <t>Coriander</t>
  </si>
  <si>
    <t>Fenugreek</t>
  </si>
  <si>
    <t>Winter</t>
  </si>
  <si>
    <t>Crop Insurance Premium</t>
  </si>
  <si>
    <t>Interest on Variable Expenses</t>
  </si>
  <si>
    <t>Total Variable Expenses (D)</t>
  </si>
  <si>
    <t>Building Repair</t>
  </si>
  <si>
    <t>Property Taxes</t>
  </si>
  <si>
    <t>Machinery Depreciation</t>
  </si>
  <si>
    <t>Building Depreciation</t>
  </si>
  <si>
    <t>Machinery Investment</t>
  </si>
  <si>
    <t>Building Investment</t>
  </si>
  <si>
    <t>Land Investment</t>
  </si>
  <si>
    <t>To Cover Variable Expenses</t>
  </si>
  <si>
    <t>Estimated Gross Revenue/ac (AxB)=C</t>
  </si>
  <si>
    <t>Fertilizer -Nitrogen</t>
  </si>
  <si>
    <t xml:space="preserve">               -Phosphorous</t>
  </si>
  <si>
    <t xml:space="preserve">                                  -Repair</t>
  </si>
  <si>
    <t>Machinery Operating -Fuel</t>
  </si>
  <si>
    <t>Large Green</t>
  </si>
  <si>
    <t xml:space="preserve"> Custom Work and Hired Labour</t>
  </si>
  <si>
    <t xml:space="preserve"> Utilities and Miscellaneous</t>
  </si>
  <si>
    <t xml:space="preserve">               -Sulphur and Other</t>
  </si>
  <si>
    <t>Custom Work and Hired Labour</t>
  </si>
  <si>
    <t>Utilities and Miscellaneous</t>
  </si>
  <si>
    <t>Malt</t>
  </si>
  <si>
    <t>Red</t>
  </si>
  <si>
    <t>General Assumptions for All Soil Zones</t>
  </si>
  <si>
    <t>Brown soil zone assumptions</t>
  </si>
  <si>
    <t>1.   Seed price and seeding rate:</t>
  </si>
  <si>
    <t>Rate</t>
  </si>
  <si>
    <t xml:space="preserve">Price </t>
  </si>
  <si>
    <t>Malt Barley</t>
  </si>
  <si>
    <t>Feed Barley</t>
  </si>
  <si>
    <t>Large Green Lentils</t>
  </si>
  <si>
    <t>Red Lentils</t>
  </si>
  <si>
    <t>Edible Yellow Peas</t>
  </si>
  <si>
    <t>Edible Green Peas</t>
  </si>
  <si>
    <t>30 lb./ac.</t>
  </si>
  <si>
    <t>5 lb./ac.</t>
  </si>
  <si>
    <t>lb./ac.</t>
  </si>
  <si>
    <t>N</t>
  </si>
  <si>
    <t>P</t>
  </si>
  <si>
    <t>S</t>
  </si>
  <si>
    <t>Dark Brown soil zone assumptions</t>
  </si>
  <si>
    <t>Black soil zone assumptions</t>
  </si>
  <si>
    <t>Specialty Crops assumptions</t>
  </si>
  <si>
    <t>1.  Seed price and seeding rate:</t>
  </si>
  <si>
    <t>Soil zone</t>
  </si>
  <si>
    <t>Dk Brown</t>
  </si>
  <si>
    <t>Camelina</t>
  </si>
  <si>
    <t>Canaryseed</t>
  </si>
  <si>
    <t>Caraway</t>
  </si>
  <si>
    <t>Black</t>
  </si>
  <si>
    <t>10 lb./ac.</t>
  </si>
  <si>
    <t>Desi Chickpea</t>
  </si>
  <si>
    <t>95 lb./ac.</t>
  </si>
  <si>
    <t>Kabuli Chickpea (9 mm)</t>
  </si>
  <si>
    <t>Kabuli Chickpea (7 mm)</t>
  </si>
  <si>
    <t>110 lb./ac.</t>
  </si>
  <si>
    <t>25 lb./ac.</t>
  </si>
  <si>
    <t>Yellow Mustard</t>
  </si>
  <si>
    <t>Oriental Mustard</t>
  </si>
  <si>
    <t>Brown Mustard</t>
  </si>
  <si>
    <t>Pinto Bean</t>
  </si>
  <si>
    <t>Sunflower (LMTS)</t>
  </si>
  <si>
    <t>Sunflower (EMSS)</t>
  </si>
  <si>
    <t>Winter Wheat</t>
  </si>
  <si>
    <t xml:space="preserve"> Estimated Gross Revenue/ac (AxB)=(C)</t>
  </si>
  <si>
    <t xml:space="preserve">                 - Sulphur and Other</t>
  </si>
  <si>
    <t xml:space="preserve">Total Variable Expenses (D) </t>
  </si>
  <si>
    <t xml:space="preserve"> Business Overhead</t>
  </si>
  <si>
    <t xml:space="preserve">Total Expenses (D+E+F)=(G) </t>
  </si>
  <si>
    <t>RETURNS PER ACRE*</t>
  </si>
  <si>
    <t xml:space="preserve"> Return over Variable Expenses (C-D-H) </t>
  </si>
  <si>
    <t>Edible Yellow</t>
  </si>
  <si>
    <t>Edible Green</t>
  </si>
  <si>
    <t>Kabuli Chickpea</t>
  </si>
  <si>
    <t>Business Overhead</t>
  </si>
  <si>
    <t>BREAK-EVEN YIELD (lbs. or bu. per acre)</t>
  </si>
  <si>
    <t>BREAK-EVEN PRICE (per lb. or bu.)</t>
  </si>
  <si>
    <t xml:space="preserve">  Caraway**</t>
  </si>
  <si>
    <t>Spring Wheat</t>
  </si>
  <si>
    <t>Durum Wheat</t>
  </si>
  <si>
    <t>CPS Wheat</t>
  </si>
  <si>
    <t xml:space="preserve"> Estimated Yield (bu./ac.,lb./ac.) (A)</t>
  </si>
  <si>
    <t>Estimated Yield (bu./ac., lb./ac.) (A)</t>
  </si>
  <si>
    <t>Est. On Farm Market Price/bu., lb. (B)</t>
  </si>
  <si>
    <t xml:space="preserve">**Expenses shown are from two years (year 1 and 2) and revenue is from two years (year 2 and 3) of Caraway seed production.  To obtain the average return per acre per year, the figures per acre should be </t>
  </si>
  <si>
    <t xml:space="preserve"> Estimated On Farm Market Price/bu.,lb. (B)</t>
  </si>
  <si>
    <t>DkBrown</t>
  </si>
  <si>
    <t>Soybean</t>
  </si>
  <si>
    <t>Quinoa</t>
  </si>
  <si>
    <t xml:space="preserve">Winter </t>
  </si>
  <si>
    <t>Corn</t>
  </si>
  <si>
    <t>86 lb./ac.</t>
  </si>
  <si>
    <t>105 lb./ac.</t>
  </si>
  <si>
    <t>115 lb./ac.</t>
  </si>
  <si>
    <t>113 lb./ac.</t>
  </si>
  <si>
    <t>106 lb./ac.</t>
  </si>
  <si>
    <t>88 lb./ac.</t>
  </si>
  <si>
    <t>91 lb./ac.</t>
  </si>
  <si>
    <t>56 lb./ac.</t>
  </si>
  <si>
    <t>138 lb./ac.</t>
  </si>
  <si>
    <t>137 lb./ac.</t>
  </si>
  <si>
    <t>34 lb./ac.</t>
  </si>
  <si>
    <t>116 lb./ac.</t>
  </si>
  <si>
    <t>126 lb./ac.</t>
  </si>
  <si>
    <t>97 lb./ac.</t>
  </si>
  <si>
    <t>158 lb./ac.</t>
  </si>
  <si>
    <t>156 lb./ac.</t>
  </si>
  <si>
    <t>37 lb./ac.</t>
  </si>
  <si>
    <t>132 lb./ac.</t>
  </si>
  <si>
    <t>108 lb./ac.</t>
  </si>
  <si>
    <t>144 lb./ac.</t>
  </si>
  <si>
    <t>135 lb./ac.</t>
  </si>
  <si>
    <t>178 lb./ac.</t>
  </si>
  <si>
    <t>176 lb./ac.</t>
  </si>
  <si>
    <t>39 lb./ac.</t>
  </si>
  <si>
    <t xml:space="preserve">                 - Seed Treatments/Inoculants</t>
  </si>
  <si>
    <t>1.4 units</t>
  </si>
  <si>
    <t>6 lb./ac.</t>
  </si>
  <si>
    <t>12 lb./ac.</t>
  </si>
  <si>
    <t>93 lb./ac.</t>
  </si>
  <si>
    <t>145 lb./ac.</t>
  </si>
  <si>
    <t>109 lb./ac.</t>
  </si>
  <si>
    <t>99 lb./ac.</t>
  </si>
  <si>
    <t>Hybrid Fall Rye</t>
  </si>
  <si>
    <t>0.8 unit</t>
  </si>
  <si>
    <t>Large</t>
  </si>
  <si>
    <t>Edible</t>
  </si>
  <si>
    <t>Hybrid</t>
  </si>
  <si>
    <t>Green</t>
  </si>
  <si>
    <t>Fall Rye</t>
  </si>
  <si>
    <t>Pea</t>
  </si>
  <si>
    <t>Faba bean</t>
  </si>
  <si>
    <t>181 lb./ac.</t>
  </si>
  <si>
    <t>10 lb/ac</t>
  </si>
  <si>
    <t>Crops</t>
  </si>
  <si>
    <t xml:space="preserve"> Crops</t>
  </si>
  <si>
    <t>K</t>
  </si>
  <si>
    <r>
      <t>2</t>
    </r>
    <r>
      <rPr>
        <sz val="12"/>
        <rFont val="Times New Roman"/>
        <family val="1"/>
      </rPr>
      <t xml:space="preserve">.   </t>
    </r>
    <r>
      <rPr>
        <b/>
        <sz val="12"/>
        <rFont val="Times New Roman"/>
        <family val="1"/>
      </rPr>
      <t>Fertilizer:</t>
    </r>
  </si>
  <si>
    <r>
      <t>2</t>
    </r>
    <r>
      <rPr>
        <sz val="12"/>
        <rFont val="Times New Roman"/>
        <family val="1"/>
      </rPr>
      <t xml:space="preserve">.  </t>
    </r>
    <r>
      <rPr>
        <b/>
        <sz val="12"/>
        <rFont val="Times New Roman"/>
        <family val="1"/>
      </rPr>
      <t>Fertilizer:</t>
    </r>
  </si>
  <si>
    <r>
      <t>2.</t>
    </r>
    <r>
      <rPr>
        <sz val="12"/>
        <rFont val="Times New Roman"/>
        <family val="1"/>
      </rPr>
      <t xml:space="preserve">  </t>
    </r>
    <r>
      <rPr>
        <b/>
        <sz val="12"/>
        <rFont val="Times New Roman"/>
        <family val="1"/>
      </rPr>
      <t>Fertilizer:</t>
    </r>
  </si>
  <si>
    <t xml:space="preserve"> Return over Variable Expenses (C-D) </t>
  </si>
  <si>
    <t xml:space="preserve"> Return over Total Expenses (C-J)</t>
  </si>
  <si>
    <t xml:space="preserve"> To Cover Total Expenses</t>
  </si>
  <si>
    <t>BREAK-EVEN PRICE PER BU./LB.</t>
  </si>
  <si>
    <t>BREAK-EVEN YIELD PER ACRE</t>
  </si>
  <si>
    <t xml:space="preserve"> Return over Total  Expenses (C-J)</t>
  </si>
  <si>
    <t>To Cover Total Expenses</t>
  </si>
  <si>
    <t>To Cover Rotation Expenses</t>
  </si>
  <si>
    <t>divided by 2. The expenses associated with the cover crop in year 1 are covered by the revenue from the cover crop.</t>
  </si>
  <si>
    <r>
      <t>1</t>
    </r>
    <r>
      <rPr>
        <sz val="12"/>
        <rFont val="Arial"/>
        <family val="2"/>
      </rPr>
      <t xml:space="preserve">.  </t>
    </r>
    <r>
      <rPr>
        <b/>
        <sz val="12"/>
        <rFont val="Arial"/>
        <family val="2"/>
      </rPr>
      <t>Crop prices</t>
    </r>
    <r>
      <rPr>
        <sz val="12"/>
        <rFont val="Arial"/>
        <family val="2"/>
      </rPr>
      <t xml:space="preserve"> are predominantly based on the prices used in the Federal and Provincial Governments' internal December 2016 income and expense forecast. Crop pricing information can become outdated very quickly. Producers should continually adjust these figures as seeding approaches.</t>
    </r>
  </si>
  <si>
    <r>
      <t>2.  Estimated crop yields</t>
    </r>
    <r>
      <rPr>
        <sz val="12"/>
        <rFont val="Arial"/>
        <family val="2"/>
      </rPr>
      <t xml:space="preserve"> are 20 per cent above the Saskatchewan Crop Insurance Corporation (SCIC) five-year averages of reported crop yields for the soil zones. Crop yields have been increased to reflect a higher level of management, improvements in plant genetics and higher input use.</t>
    </r>
  </si>
  <si>
    <r>
      <rPr>
        <b/>
        <sz val="12"/>
        <rFont val="Arial"/>
        <family val="2"/>
      </rPr>
      <t>3. Seeding rates</t>
    </r>
    <r>
      <rPr>
        <sz val="12"/>
        <rFont val="Arial"/>
        <family val="2"/>
      </rPr>
      <t xml:space="preserve"> in the following Guide are expressed in pounds per acre, with the exception of corn, soybeans, hybrid fall rye and sunflowers. Seeding rate conversions to bushels per acre may be made by dividing the stated seeding rate by the appropriate weight per bushel for each crop.</t>
    </r>
  </si>
  <si>
    <r>
      <t>4</t>
    </r>
    <r>
      <rPr>
        <sz val="12"/>
        <rFont val="Arial"/>
        <family val="2"/>
      </rPr>
      <t xml:space="preserve">.  </t>
    </r>
    <r>
      <rPr>
        <b/>
        <sz val="12"/>
        <rFont val="Arial"/>
        <family val="2"/>
      </rPr>
      <t xml:space="preserve">Seeding costs </t>
    </r>
    <r>
      <rPr>
        <sz val="12"/>
        <rFont val="Arial"/>
        <family val="2"/>
      </rPr>
      <t>are for certified seed. Certified seed is assumed to be used for all crops sown.</t>
    </r>
  </si>
  <si>
    <r>
      <t>5</t>
    </r>
    <r>
      <rPr>
        <sz val="12"/>
        <rFont val="Arial"/>
        <family val="2"/>
      </rPr>
      <t xml:space="preserve">.  </t>
    </r>
    <r>
      <rPr>
        <b/>
        <sz val="12"/>
        <rFont val="Arial"/>
        <family val="2"/>
      </rPr>
      <t xml:space="preserve">Fertilizer: </t>
    </r>
    <r>
      <rPr>
        <sz val="12"/>
        <rFont val="Arial"/>
        <family val="2"/>
      </rPr>
      <t>Pricing on fertilizer was gathered at the end of November 2016. It is assumed that Urea: 46-0-0 is $413 per tonne ($0.407 per pound). Potash: 0-0-60 is $372 per tonne ($0.281 per pound). Phosphorus: 11-52-0 is assumed to be $616 per tonne ($0.451 per pound). Sulphur: 20.5-0-0-24 is assumed to be $393 per tonne ($0.395 per pound). The price of key nutrients will fluctuate throughout the year and producers are reminded to continually adjust these figures as seeding approaches. Producers are encouraged to soil test on a consistent basis to measure soil fertility and precisely align crop nutrient needs to production expectations.</t>
    </r>
  </si>
  <si>
    <r>
      <t xml:space="preserve">6.  Chemicals: </t>
    </r>
    <r>
      <rPr>
        <sz val="12"/>
        <rFont val="Arial"/>
        <family val="2"/>
      </rPr>
      <t>Chemical costs in the Guide reflect the potential costs of managing growing herbicide resistance on Saskatchewan farms. As a result, costs for this input have notably increased from previous years. The possible need for the control of various diseases is also included in the crop protection plan. Furthermore, insecticide costs are estimated based on the appropriate control measures for possible insect pressures in 2017. The chemical management assumptions in this guide are made to demonstrate the cost of a comprehensive crop protection plan. Producers should use their own risk assessment and cost benefit calculation for possible interventions in response to individual weed, insect and disease pressures. All chemical costs are set using Suggested Retail Price (SRP) costs, as well as label rate application. Producer pricing for chemicals may vary from the retailer SRP.</t>
    </r>
  </si>
  <si>
    <r>
      <t xml:space="preserve">7.  Machinery operating costs: </t>
    </r>
    <r>
      <rPr>
        <sz val="12"/>
        <rFont val="Arial"/>
        <family val="2"/>
      </rPr>
      <t>Fuel costs are based on estimated fuel consumptions for the various farming operations with diesel fuel priced at $0.72/litre. Machinery repair rates are based on the Custom Rate and Rental guide and are set at 2.6 per cent of the total machinery investment per acre.</t>
    </r>
  </si>
  <si>
    <r>
      <t xml:space="preserve">8.  Custom work and hired labour </t>
    </r>
    <r>
      <rPr>
        <sz val="12"/>
        <rFont val="Arial"/>
        <family val="2"/>
      </rPr>
      <t>is made up of costs for custom farm operations, such as custom trucking and custom spraying. Skilled labour is assumed to be $21 per hour for 2017.</t>
    </r>
  </si>
  <si>
    <r>
      <t xml:space="preserve">9.  Crop insurance premiums </t>
    </r>
    <r>
      <rPr>
        <sz val="12"/>
        <rFont val="Arial"/>
        <family val="2"/>
      </rPr>
      <t>are the average of the premiums paid for the soil zone in 2016. The coverage level is assumed to be 70 per cent. The premiums described do not reflect actual producer costs given surcharges and discounts.</t>
    </r>
  </si>
  <si>
    <r>
      <t xml:space="preserve">10.  Utilities </t>
    </r>
    <r>
      <rPr>
        <sz val="12"/>
        <rFont val="Arial"/>
        <family val="2"/>
      </rPr>
      <t>are electricity, natural gas, water and telephone expenses.</t>
    </r>
  </si>
  <si>
    <r>
      <t xml:space="preserve">11.  Interest on variable expenses: </t>
    </r>
    <r>
      <rPr>
        <sz val="12"/>
        <rFont val="Arial"/>
        <family val="2"/>
      </rPr>
      <t>Operating interest is calculated on all variable expenses at 3.5 per cent for eight months and for 18 months for hybrid fall rye and winter wheat.</t>
    </r>
  </si>
  <si>
    <r>
      <t xml:space="preserve">12.  Building repair rates </t>
    </r>
    <r>
      <rPr>
        <sz val="12"/>
        <rFont val="Arial"/>
        <family val="2"/>
      </rPr>
      <t>are 2.2 per cent of building investment per acre.</t>
    </r>
  </si>
  <si>
    <r>
      <t xml:space="preserve">13.  Business overhead </t>
    </r>
    <r>
      <rPr>
        <sz val="12"/>
        <rFont val="Arial"/>
        <family val="2"/>
      </rPr>
      <t>is made up of legal, accounting, insurance, licenses and miscellaneous.</t>
    </r>
  </si>
  <si>
    <r>
      <t xml:space="preserve">14.  Machinery depreciation </t>
    </r>
    <r>
      <rPr>
        <sz val="12"/>
        <rFont val="Arial"/>
        <family val="2"/>
      </rPr>
      <t>is calculated on a straight-line basis at 10.7 per cent of machinery investment.</t>
    </r>
  </si>
  <si>
    <r>
      <t xml:space="preserve">15.  Building depreciation </t>
    </r>
    <r>
      <rPr>
        <sz val="12"/>
        <rFont val="Arial"/>
        <family val="2"/>
      </rPr>
      <t>is calculated at five per cent per year on a straight-line basis of building investment.</t>
    </r>
  </si>
  <si>
    <r>
      <t xml:space="preserve">16.  Machinery investments </t>
    </r>
    <r>
      <rPr>
        <sz val="12"/>
        <rFont val="Arial"/>
        <family val="2"/>
      </rPr>
      <t>is calculated at a 6.5 per cent return on investment. It is assumed that a Brown Soil Zone farm has $256.71 per cultivated acre invested in machinery; a Dark Brown Soil Zone farm has $293.68 per cultivated acre invested in machinery; and a Black Soil Zone farm has $333.80 per cultivated acre invested in machinery.</t>
    </r>
  </si>
  <si>
    <r>
      <rPr>
        <b/>
        <sz val="12"/>
        <rFont val="Arial"/>
        <family val="2"/>
      </rPr>
      <t>19. Labour and management:</t>
    </r>
    <r>
      <rPr>
        <sz val="12"/>
        <rFont val="Arial"/>
        <family val="2"/>
      </rPr>
      <t xml:space="preserve"> These budgets do not include an estimate for owner/operator labour and management.</t>
    </r>
  </si>
  <si>
    <t xml:space="preserve">*These budgets do not include an estimate for owner/operator labour and management. Farm managers need to determine their own actual labour and management
costs and add it to total expenses.
</t>
  </si>
  <si>
    <t xml:space="preserve"> Labour and Management (F)*</t>
  </si>
  <si>
    <t>Corn**</t>
  </si>
  <si>
    <t>**As a greater investment in machinery is required for corn production, related per acre machinery costs (repairs, depreciation and investment costs) are also higher, compared to other crops.</t>
  </si>
  <si>
    <t>Labour and Management (F)*</t>
  </si>
  <si>
    <t>* These budgets do not include an estimate for owner/operator labour and management. Farm managers need to determine their own actual labour and management costs and add it to total expenses.</t>
  </si>
  <si>
    <t>Bean***</t>
  </si>
  <si>
    <t xml:space="preserve">**** Only registered chemicals are included.  </t>
  </si>
  <si>
    <t>*** Yield and costs are for Dryland Pinto Beans only.</t>
  </si>
  <si>
    <t>29,000 plants</t>
  </si>
  <si>
    <t>29,000 plants/ac</t>
  </si>
  <si>
    <t>19,000 plants</t>
  </si>
  <si>
    <t xml:space="preserve"> Return over Total Expenses (C-G)</t>
  </si>
  <si>
    <t>Full Season</t>
  </si>
  <si>
    <t>Early Maturing</t>
  </si>
  <si>
    <t xml:space="preserve">                     -Seed Treatments/Inoculants</t>
  </si>
  <si>
    <t>Chemical**** -Herbicides</t>
  </si>
  <si>
    <t xml:space="preserve">                     -Insecticides/Fungicides</t>
  </si>
  <si>
    <r>
      <t xml:space="preserve">17.  Building investment cost </t>
    </r>
    <r>
      <rPr>
        <sz val="12"/>
        <rFont val="Arial"/>
        <family val="2"/>
      </rPr>
      <t>is calculated at a 2.6 per cent return on investment. It is assumed that a Brown Soil Zone farm has SZL21 per cultivated acre invested in buildings; a Dark Brown Soil Zone farm has SZL27 per cultivated acre invested in buildings; and a Black Soil Zone farms has SZL36 per cultivated acre invested in buildings.</t>
    </r>
  </si>
  <si>
    <r>
      <t>18.  Land investment cost</t>
    </r>
    <r>
      <rPr>
        <sz val="12"/>
        <rFont val="Arial"/>
        <family val="2"/>
      </rPr>
      <t xml:space="preserve"> is calculated at a 2.6 per cent return on investment of SZL1,299 per cultivated acre in the Brown Soil Zone; SZL1,464 per cultivated acre in the Dark Brown Soil Zone; and SZL1,398 per cultivated acre in the Black Soil Zone.</t>
    </r>
  </si>
  <si>
    <t>SPECIALTY CROP PRODUCTION COSTS (SZL/ACRE) FOR SWAZILAND 2017</t>
  </si>
  <si>
    <t>BROWN SOIL ZONE CROP PRODUCTION COSTS (SZL/ACRE)  2017</t>
  </si>
  <si>
    <t>DARK BROWN SOIL ZONE CROP PRODUCTION COSTS (SZL/ACRE) 2017</t>
  </si>
  <si>
    <t>BLACK SOIL ZONE CROP PRODUCTION COSTS (SZL/ACRE)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</si>
</sst>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quot;$&quot;* #,##0.00_-;_-&quot;$&quot;* &quot;-&quot;??_-;_-@_-"/>
    <numFmt numFmtId="165" formatCode="0.00_)"/>
    <numFmt numFmtId="166" formatCode="0.0_)"/>
    <numFmt numFmtId="167" formatCode="General_)"/>
    <numFmt numFmtId="168" formatCode="0.0"/>
    <numFmt numFmtId="169" formatCode="0_)"/>
    <numFmt numFmtId="172" formatCode="_([$SZL]\ * #,##0.00_);_([$SZL]\ * \(#,##0.00\);_([$SZL]\ * &quot;-&quot;??_);_(@_)"/>
  </numFmts>
  <fonts count="27" x14ac:knownFonts="1">
    <font>
      <sz val="10"/>
      <name val="Arial"/>
    </font>
    <font>
      <sz val="11"/>
      <color theme="1"/>
      <name val="Calibri"/>
      <family val="2"/>
      <scheme val="minor"/>
    </font>
    <font>
      <sz val="12"/>
      <color indexed="12"/>
      <name val="Times New Roman"/>
      <family val="1"/>
    </font>
    <font>
      <sz val="10"/>
      <name val="Arial"/>
      <family val="2"/>
    </font>
    <font>
      <b/>
      <sz val="10"/>
      <name val="Arial"/>
      <family val="2"/>
    </font>
    <font>
      <sz val="7"/>
      <name val="Arial"/>
      <family val="2"/>
    </font>
    <font>
      <sz val="12"/>
      <name val="Courier New"/>
      <family val="3"/>
    </font>
    <font>
      <b/>
      <sz val="8"/>
      <name val="Times New Roman"/>
      <family val="1"/>
    </font>
    <font>
      <sz val="8"/>
      <name val="Arial"/>
      <family val="2"/>
    </font>
    <font>
      <b/>
      <sz val="8"/>
      <name val="Courier New"/>
      <family val="3"/>
    </font>
    <font>
      <sz val="8"/>
      <name val="Courier New"/>
      <family val="3"/>
    </font>
    <font>
      <sz val="8"/>
      <name val="Arial"/>
      <family val="2"/>
    </font>
    <font>
      <sz val="10"/>
      <name val="Arial"/>
      <family val="2"/>
    </font>
    <font>
      <sz val="10"/>
      <name val="Arial Narrow"/>
      <family val="2"/>
    </font>
    <font>
      <sz val="10"/>
      <name val="Courier"/>
      <family val="3"/>
    </font>
    <font>
      <b/>
      <sz val="10"/>
      <name val="Arial Narrow"/>
      <family val="2"/>
    </font>
    <font>
      <b/>
      <sz val="14"/>
      <name val="Arial"/>
      <family val="2"/>
    </font>
    <font>
      <sz val="10"/>
      <color indexed="8"/>
      <name val="Arial Narrow"/>
      <family val="2"/>
    </font>
    <font>
      <b/>
      <sz val="10"/>
      <color indexed="8"/>
      <name val="Arial Narrow"/>
      <family val="2"/>
    </font>
    <font>
      <sz val="8.5"/>
      <color indexed="8"/>
      <name val="Arial Narrow"/>
      <family val="2"/>
    </font>
    <font>
      <b/>
      <sz val="12"/>
      <name val="Arial"/>
      <family val="2"/>
    </font>
    <font>
      <sz val="12"/>
      <name val="Arial"/>
      <family val="2"/>
    </font>
    <font>
      <sz val="12"/>
      <name val="Arial Narrow"/>
      <family val="2"/>
    </font>
    <font>
      <b/>
      <sz val="12"/>
      <name val="Times New Roman"/>
      <family val="1"/>
    </font>
    <font>
      <sz val="12"/>
      <name val="Times New Roman"/>
      <family val="1"/>
    </font>
    <font>
      <sz val="11"/>
      <name val="Times New Roman"/>
      <family val="1"/>
    </font>
    <font>
      <b/>
      <sz val="11"/>
      <name val="Arial"/>
      <family val="2"/>
    </font>
  </fonts>
  <fills count="17">
    <fill>
      <patternFill patternType="none"/>
    </fill>
    <fill>
      <patternFill patternType="gray125"/>
    </fill>
    <fill>
      <patternFill patternType="gray0625"/>
    </fill>
    <fill>
      <patternFill patternType="solid">
        <fgColor indexed="65"/>
        <bgColor indexed="64"/>
      </patternFill>
    </fill>
    <fill>
      <patternFill patternType="solid">
        <fgColor indexed="15"/>
        <bgColor indexed="64"/>
      </patternFill>
    </fill>
    <fill>
      <patternFill patternType="solid">
        <fgColor indexed="9"/>
        <bgColor indexed="64"/>
      </patternFill>
    </fill>
    <fill>
      <patternFill patternType="solid">
        <fgColor indexed="26"/>
        <bgColor indexed="64"/>
      </patternFill>
    </fill>
    <fill>
      <patternFill patternType="solid">
        <fgColor rgb="FFFFFFCC"/>
        <bgColor indexed="64"/>
      </patternFill>
    </fill>
    <fill>
      <patternFill patternType="solid">
        <fgColor rgb="FFFFFF99"/>
        <bgColor indexed="64"/>
      </patternFill>
    </fill>
    <fill>
      <patternFill patternType="solid">
        <fgColor theme="4" tint="0.59996337778862885"/>
        <bgColor indexed="64"/>
      </patternFill>
    </fill>
    <fill>
      <patternFill patternType="solid">
        <fgColor rgb="FFFFFF00"/>
        <bgColor indexed="64"/>
      </patternFill>
    </fill>
    <fill>
      <patternFill patternType="solid">
        <fgColor theme="6" tint="0.59996337778862885"/>
        <bgColor indexed="64"/>
      </patternFill>
    </fill>
    <fill>
      <patternFill patternType="solid">
        <fgColor indexed="2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66"/>
        <bgColor indexed="64"/>
      </patternFill>
    </fill>
  </fills>
  <borders count="19">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9">
    <xf numFmtId="0" fontId="0" fillId="0" borderId="0"/>
    <xf numFmtId="165" fontId="2" fillId="2" borderId="0" applyNumberFormat="0" applyFont="0" applyBorder="0" applyAlignment="0" applyProtection="0">
      <protection locked="0"/>
    </xf>
    <xf numFmtId="167" fontId="14" fillId="0" borderId="0"/>
    <xf numFmtId="0" fontId="14" fillId="0" borderId="0"/>
    <xf numFmtId="0" fontId="14" fillId="0" borderId="0"/>
    <xf numFmtId="0" fontId="14" fillId="0" borderId="0"/>
    <xf numFmtId="0" fontId="3" fillId="0" borderId="0"/>
    <xf numFmtId="164" fontId="3" fillId="0" borderId="0" applyFont="0" applyFill="0" applyBorder="0" applyAlignment="0" applyProtection="0"/>
    <xf numFmtId="0" fontId="1" fillId="0" borderId="0"/>
  </cellStyleXfs>
  <cellXfs count="450">
    <xf numFmtId="0" fontId="0" fillId="0" borderId="0" xfId="0"/>
    <xf numFmtId="2" fontId="0" fillId="0" borderId="0" xfId="0" applyNumberFormat="1"/>
    <xf numFmtId="0" fontId="6" fillId="0" borderId="0" xfId="0" applyFont="1" applyBorder="1"/>
    <xf numFmtId="0" fontId="6" fillId="3" borderId="0" xfId="0" applyFont="1" applyFill="1" applyBorder="1"/>
    <xf numFmtId="0" fontId="6" fillId="3" borderId="0" xfId="0" applyFont="1" applyFill="1" applyBorder="1" applyAlignment="1">
      <alignment horizontal="center"/>
    </xf>
    <xf numFmtId="0" fontId="7" fillId="3" borderId="0" xfId="0" applyFont="1" applyFill="1" applyBorder="1" applyAlignment="1" applyProtection="1">
      <alignment horizontal="left"/>
    </xf>
    <xf numFmtId="0" fontId="9" fillId="3" borderId="0" xfId="0" applyFont="1" applyFill="1" applyBorder="1" applyAlignment="1" applyProtection="1">
      <alignment horizontal="left"/>
    </xf>
    <xf numFmtId="0" fontId="10" fillId="3" borderId="0" xfId="0" applyFont="1" applyFill="1" applyBorder="1"/>
    <xf numFmtId="0" fontId="8" fillId="0" borderId="0" xfId="0" applyFont="1"/>
    <xf numFmtId="0" fontId="0" fillId="0" borderId="0" xfId="0" applyProtection="1"/>
    <xf numFmtId="2" fontId="0" fillId="0" borderId="0" xfId="0" applyNumberFormat="1" applyProtection="1"/>
    <xf numFmtId="0" fontId="5" fillId="0" borderId="0" xfId="0" applyFont="1" applyProtection="1"/>
    <xf numFmtId="0" fontId="11" fillId="0" borderId="0" xfId="0" applyFont="1" applyProtection="1"/>
    <xf numFmtId="2" fontId="0" fillId="6" borderId="0" xfId="0" applyNumberFormat="1" applyFill="1" applyProtection="1"/>
    <xf numFmtId="2" fontId="0" fillId="6" borderId="3" xfId="0" applyNumberFormat="1" applyFill="1" applyBorder="1" applyProtection="1"/>
    <xf numFmtId="167" fontId="11" fillId="3" borderId="0" xfId="0" applyNumberFormat="1" applyFont="1" applyFill="1" applyBorder="1" applyAlignment="1" applyProtection="1">
      <alignment horizontal="left"/>
    </xf>
    <xf numFmtId="2" fontId="12" fillId="6" borderId="0" xfId="0" applyNumberFormat="1" applyFont="1" applyFill="1" applyProtection="1"/>
    <xf numFmtId="2" fontId="12" fillId="6" borderId="0" xfId="0" applyNumberFormat="1" applyFont="1" applyFill="1" applyBorder="1" applyProtection="1"/>
    <xf numFmtId="0" fontId="12" fillId="0" borderId="0" xfId="0" applyFont="1" applyBorder="1" applyProtection="1"/>
    <xf numFmtId="2" fontId="4" fillId="5" borderId="0" xfId="1" applyNumberFormat="1" applyFont="1" applyFill="1" applyBorder="1" applyAlignment="1" applyProtection="1">
      <alignment horizontal="right"/>
    </xf>
    <xf numFmtId="0" fontId="0" fillId="5" borderId="0" xfId="0" applyFill="1" applyBorder="1"/>
    <xf numFmtId="2" fontId="4" fillId="5" borderId="0" xfId="0" applyNumberFormat="1" applyFont="1" applyFill="1" applyBorder="1" applyAlignment="1" applyProtection="1">
      <alignment horizontal="right"/>
    </xf>
    <xf numFmtId="1" fontId="4" fillId="5" borderId="0" xfId="0" applyNumberFormat="1" applyFont="1" applyFill="1" applyBorder="1" applyAlignment="1" applyProtection="1">
      <alignment horizontal="right"/>
    </xf>
    <xf numFmtId="1" fontId="4" fillId="5" borderId="0" xfId="1" applyNumberFormat="1" applyFont="1" applyFill="1" applyBorder="1" applyAlignment="1" applyProtection="1">
      <alignment horizontal="right"/>
    </xf>
    <xf numFmtId="0" fontId="3" fillId="5" borderId="0" xfId="0" applyFont="1" applyFill="1" applyAlignment="1" applyProtection="1">
      <alignment horizontal="center"/>
      <protection locked="0"/>
    </xf>
    <xf numFmtId="0" fontId="0" fillId="0" borderId="0" xfId="0" applyProtection="1"/>
    <xf numFmtId="0" fontId="3" fillId="0" borderId="0" xfId="6"/>
    <xf numFmtId="0" fontId="17" fillId="0" borderId="0" xfId="0" applyFont="1" applyFill="1" applyBorder="1"/>
    <xf numFmtId="165" fontId="17" fillId="0" borderId="0" xfId="0" applyNumberFormat="1" applyFont="1" applyFill="1" applyBorder="1" applyProtection="1"/>
    <xf numFmtId="166" fontId="17" fillId="0" borderId="0" xfId="0" applyNumberFormat="1" applyFont="1" applyFill="1" applyBorder="1" applyProtection="1"/>
    <xf numFmtId="0" fontId="0" fillId="0" borderId="0" xfId="0" applyProtection="1"/>
    <xf numFmtId="0" fontId="0" fillId="6" borderId="2" xfId="0" applyFill="1" applyBorder="1" applyProtection="1"/>
    <xf numFmtId="0" fontId="4" fillId="6" borderId="4" xfId="0" applyFont="1" applyFill="1" applyBorder="1" applyProtection="1"/>
    <xf numFmtId="0" fontId="0" fillId="6" borderId="10" xfId="0" applyFill="1" applyBorder="1" applyProtection="1"/>
    <xf numFmtId="0" fontId="4" fillId="6" borderId="2" xfId="0" applyFont="1" applyFill="1" applyBorder="1" applyProtection="1"/>
    <xf numFmtId="0" fontId="0" fillId="0" borderId="0" xfId="0" applyFill="1" applyBorder="1"/>
    <xf numFmtId="0" fontId="3" fillId="6" borderId="10" xfId="0" applyFont="1" applyFill="1" applyBorder="1" applyProtection="1"/>
    <xf numFmtId="0" fontId="3" fillId="6" borderId="2" xfId="0" applyFont="1" applyFill="1" applyBorder="1" applyProtection="1"/>
    <xf numFmtId="0" fontId="4" fillId="6" borderId="10" xfId="0" applyFont="1" applyFill="1" applyBorder="1" applyProtection="1"/>
    <xf numFmtId="167" fontId="4" fillId="6" borderId="2" xfId="0" applyNumberFormat="1" applyFont="1" applyFill="1" applyBorder="1" applyAlignment="1" applyProtection="1">
      <alignment horizontal="left"/>
    </xf>
    <xf numFmtId="167" fontId="4" fillId="6" borderId="11" xfId="0" applyNumberFormat="1" applyFont="1" applyFill="1" applyBorder="1" applyAlignment="1" applyProtection="1">
      <alignment horizontal="left"/>
    </xf>
    <xf numFmtId="0" fontId="0" fillId="0" borderId="0" xfId="0"/>
    <xf numFmtId="0" fontId="0" fillId="5" borderId="0" xfId="0" applyFill="1" applyAlignment="1" applyProtection="1">
      <alignment horizontal="center"/>
      <protection locked="0"/>
    </xf>
    <xf numFmtId="0" fontId="0" fillId="5" borderId="3"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6" borderId="0" xfId="0" applyFill="1" applyProtection="1"/>
    <xf numFmtId="0" fontId="0" fillId="6" borderId="3" xfId="0" applyFill="1" applyBorder="1" applyProtection="1"/>
    <xf numFmtId="0" fontId="0" fillId="6" borderId="2" xfId="0" applyFill="1" applyBorder="1" applyProtection="1"/>
    <xf numFmtId="2" fontId="0" fillId="6" borderId="0" xfId="0" applyNumberFormat="1" applyFill="1" applyProtection="1"/>
    <xf numFmtId="2" fontId="0" fillId="6" borderId="3" xfId="0" applyNumberFormat="1" applyFill="1" applyBorder="1" applyProtection="1"/>
    <xf numFmtId="0" fontId="0" fillId="6" borderId="7" xfId="0" applyFill="1" applyBorder="1" applyProtection="1"/>
    <xf numFmtId="0" fontId="0" fillId="6" borderId="8" xfId="0" applyFill="1" applyBorder="1" applyProtection="1"/>
    <xf numFmtId="0" fontId="0" fillId="6" borderId="9" xfId="0" applyFill="1" applyBorder="1" applyProtection="1"/>
    <xf numFmtId="165" fontId="17" fillId="0" borderId="0" xfId="2" applyNumberFormat="1" applyFont="1" applyBorder="1" applyAlignment="1" applyProtection="1">
      <alignment horizontal="fill"/>
    </xf>
    <xf numFmtId="165" fontId="17" fillId="0" borderId="2" xfId="2" applyNumberFormat="1" applyFont="1" applyBorder="1" applyAlignment="1" applyProtection="1">
      <alignment horizontal="fill"/>
    </xf>
    <xf numFmtId="165" fontId="17" fillId="0" borderId="3" xfId="2" applyNumberFormat="1" applyFont="1" applyBorder="1" applyAlignment="1" applyProtection="1">
      <alignment horizontal="fill"/>
    </xf>
    <xf numFmtId="165" fontId="17" fillId="0" borderId="0" xfId="2" applyNumberFormat="1" applyFont="1" applyFill="1" applyProtection="1"/>
    <xf numFmtId="165" fontId="18" fillId="0" borderId="0" xfId="2" applyNumberFormat="1" applyFont="1" applyFill="1" applyProtection="1"/>
    <xf numFmtId="165" fontId="17" fillId="0" borderId="2" xfId="2" applyNumberFormat="1" applyFont="1" applyFill="1" applyBorder="1" applyProtection="1">
      <protection locked="0"/>
    </xf>
    <xf numFmtId="165" fontId="17" fillId="0" borderId="0" xfId="2" applyNumberFormat="1" applyFont="1" applyFill="1" applyProtection="1">
      <protection locked="0"/>
    </xf>
    <xf numFmtId="165" fontId="17" fillId="0" borderId="2" xfId="2" applyNumberFormat="1" applyFont="1" applyFill="1" applyBorder="1" applyProtection="1"/>
    <xf numFmtId="167" fontId="17" fillId="0" borderId="0" xfId="2" applyFont="1" applyFill="1"/>
    <xf numFmtId="167" fontId="17" fillId="0" borderId="2" xfId="2" applyFont="1" applyFill="1" applyBorder="1"/>
    <xf numFmtId="2" fontId="4" fillId="0" borderId="0" xfId="1" applyNumberFormat="1" applyFont="1" applyFill="1" applyAlignment="1" applyProtection="1">
      <alignment horizontal="right"/>
    </xf>
    <xf numFmtId="2" fontId="4" fillId="0" borderId="2" xfId="1" applyNumberFormat="1" applyFont="1" applyFill="1" applyBorder="1" applyAlignment="1" applyProtection="1">
      <alignment horizontal="right"/>
    </xf>
    <xf numFmtId="0" fontId="3" fillId="5" borderId="1" xfId="0" applyFont="1" applyFill="1" applyBorder="1" applyAlignment="1" applyProtection="1">
      <alignment horizontal="center"/>
      <protection locked="0"/>
    </xf>
    <xf numFmtId="2" fontId="4" fillId="4" borderId="3" xfId="1" applyNumberFormat="1" applyFont="1" applyFill="1" applyBorder="1" applyAlignment="1" applyProtection="1">
      <alignment horizontal="right"/>
    </xf>
    <xf numFmtId="2" fontId="4" fillId="4" borderId="0" xfId="1" applyNumberFormat="1" applyFont="1" applyFill="1" applyAlignment="1" applyProtection="1">
      <alignment horizontal="right"/>
    </xf>
    <xf numFmtId="2" fontId="4" fillId="4" borderId="3" xfId="0" applyNumberFormat="1" applyFont="1" applyFill="1" applyBorder="1" applyAlignment="1" applyProtection="1">
      <alignment horizontal="right"/>
    </xf>
    <xf numFmtId="2" fontId="4" fillId="4" borderId="2" xfId="0" applyNumberFormat="1" applyFont="1" applyFill="1" applyBorder="1" applyAlignment="1" applyProtection="1">
      <alignment horizontal="right"/>
    </xf>
    <xf numFmtId="2" fontId="4" fillId="4" borderId="0" xfId="0" applyNumberFormat="1" applyFont="1" applyFill="1" applyBorder="1" applyAlignment="1" applyProtection="1">
      <alignment horizontal="right"/>
    </xf>
    <xf numFmtId="2" fontId="4" fillId="4" borderId="1" xfId="0" applyNumberFormat="1" applyFont="1" applyFill="1" applyBorder="1" applyAlignment="1" applyProtection="1">
      <alignment horizontal="right"/>
    </xf>
    <xf numFmtId="2" fontId="4" fillId="4" borderId="5" xfId="0" applyNumberFormat="1" applyFont="1" applyFill="1" applyBorder="1" applyAlignment="1" applyProtection="1">
      <alignment horizontal="right"/>
    </xf>
    <xf numFmtId="2" fontId="4" fillId="4" borderId="6" xfId="0" applyNumberFormat="1" applyFont="1" applyFill="1" applyBorder="1" applyAlignment="1" applyProtection="1">
      <alignment horizontal="right"/>
    </xf>
    <xf numFmtId="0" fontId="0" fillId="6" borderId="10" xfId="0" applyFill="1" applyBorder="1" applyProtection="1"/>
    <xf numFmtId="165" fontId="18" fillId="0" borderId="2" xfId="2" applyNumberFormat="1" applyFont="1" applyFill="1" applyBorder="1" applyProtection="1"/>
    <xf numFmtId="165" fontId="18" fillId="0" borderId="3" xfId="2" applyNumberFormat="1" applyFont="1" applyFill="1" applyBorder="1" applyProtection="1"/>
    <xf numFmtId="165" fontId="17" fillId="0" borderId="3" xfId="2" applyNumberFormat="1" applyFont="1" applyFill="1" applyBorder="1" applyProtection="1">
      <protection locked="0"/>
    </xf>
    <xf numFmtId="165" fontId="17" fillId="0" borderId="2" xfId="2" applyNumberFormat="1" applyFont="1" applyFill="1" applyBorder="1" applyProtection="1"/>
    <xf numFmtId="165" fontId="17" fillId="0" borderId="3" xfId="2" applyNumberFormat="1" applyFont="1" applyFill="1" applyBorder="1" applyProtection="1"/>
    <xf numFmtId="167" fontId="17" fillId="0" borderId="3" xfId="2" applyFont="1" applyFill="1" applyBorder="1"/>
    <xf numFmtId="2" fontId="4" fillId="0" borderId="3" xfId="1" applyNumberFormat="1" applyFont="1" applyFill="1" applyBorder="1" applyAlignment="1" applyProtection="1">
      <alignment horizontal="right"/>
    </xf>
    <xf numFmtId="0" fontId="3" fillId="6" borderId="2" xfId="6" applyFill="1" applyBorder="1" applyProtection="1"/>
    <xf numFmtId="0" fontId="3" fillId="6" borderId="10" xfId="6" applyFill="1" applyBorder="1" applyProtection="1"/>
    <xf numFmtId="0" fontId="4" fillId="6" borderId="2" xfId="6" applyFont="1" applyFill="1" applyBorder="1" applyProtection="1"/>
    <xf numFmtId="165" fontId="17" fillId="0" borderId="0" xfId="2" applyNumberFormat="1" applyFont="1" applyFill="1" applyProtection="1"/>
    <xf numFmtId="165" fontId="18" fillId="0" borderId="0" xfId="2" applyNumberFormat="1" applyFont="1" applyFill="1" applyProtection="1"/>
    <xf numFmtId="165" fontId="17" fillId="0" borderId="0" xfId="2" applyNumberFormat="1" applyFont="1" applyFill="1" applyProtection="1">
      <protection locked="0"/>
    </xf>
    <xf numFmtId="167" fontId="17" fillId="0" borderId="0" xfId="2" applyFont="1" applyFill="1"/>
    <xf numFmtId="0" fontId="3" fillId="6" borderId="10" xfId="6" applyFont="1" applyFill="1" applyBorder="1" applyProtection="1"/>
    <xf numFmtId="0" fontId="3" fillId="6" borderId="2" xfId="6" applyFont="1" applyFill="1" applyBorder="1" applyProtection="1"/>
    <xf numFmtId="0" fontId="4" fillId="6" borderId="10" xfId="6" applyFont="1" applyFill="1" applyBorder="1" applyProtection="1"/>
    <xf numFmtId="167" fontId="4" fillId="6" borderId="2" xfId="6" applyNumberFormat="1" applyFont="1" applyFill="1" applyBorder="1" applyAlignment="1" applyProtection="1">
      <alignment horizontal="left"/>
    </xf>
    <xf numFmtId="167" fontId="4" fillId="6" borderId="11" xfId="6" applyNumberFormat="1" applyFont="1" applyFill="1" applyBorder="1" applyAlignment="1" applyProtection="1">
      <alignment horizontal="left"/>
    </xf>
    <xf numFmtId="0" fontId="3" fillId="0" borderId="0" xfId="6"/>
    <xf numFmtId="0" fontId="3" fillId="0" borderId="0" xfId="6" applyProtection="1"/>
    <xf numFmtId="0" fontId="3" fillId="5" borderId="0" xfId="6" applyFill="1" applyAlignment="1" applyProtection="1">
      <alignment horizontal="center"/>
      <protection locked="0"/>
    </xf>
    <xf numFmtId="0" fontId="3" fillId="5" borderId="3" xfId="6" applyFill="1" applyBorder="1" applyAlignment="1" applyProtection="1">
      <alignment horizontal="center"/>
      <protection locked="0"/>
    </xf>
    <xf numFmtId="0" fontId="3" fillId="6" borderId="0" xfId="6" applyFill="1" applyProtection="1"/>
    <xf numFmtId="0" fontId="3" fillId="6" borderId="3" xfId="6" applyFill="1" applyBorder="1" applyProtection="1"/>
    <xf numFmtId="0" fontId="3" fillId="6" borderId="0" xfId="6" applyFill="1" applyBorder="1" applyProtection="1"/>
    <xf numFmtId="0" fontId="3" fillId="5" borderId="0" xfId="6" applyFill="1" applyBorder="1" applyAlignment="1" applyProtection="1">
      <alignment horizontal="center"/>
      <protection locked="0"/>
    </xf>
    <xf numFmtId="0" fontId="3" fillId="6" borderId="7" xfId="6" applyFill="1" applyBorder="1" applyProtection="1"/>
    <xf numFmtId="2" fontId="4" fillId="4" borderId="3" xfId="1" applyNumberFormat="1" applyFont="1" applyFill="1" applyBorder="1" applyAlignment="1" applyProtection="1">
      <alignment horizontal="right"/>
    </xf>
    <xf numFmtId="2" fontId="4" fillId="4" borderId="0" xfId="1" applyNumberFormat="1" applyFont="1" applyFill="1" applyAlignment="1" applyProtection="1">
      <alignment horizontal="right"/>
    </xf>
    <xf numFmtId="2" fontId="4" fillId="4" borderId="2" xfId="1" applyNumberFormat="1" applyFont="1" applyFill="1" applyBorder="1" applyAlignment="1" applyProtection="1">
      <alignment horizontal="right"/>
    </xf>
    <xf numFmtId="2" fontId="4" fillId="4" borderId="6" xfId="1" applyNumberFormat="1" applyFont="1" applyFill="1" applyBorder="1" applyAlignment="1" applyProtection="1">
      <alignment horizontal="right"/>
    </xf>
    <xf numFmtId="0" fontId="3" fillId="6" borderId="8" xfId="6" applyFill="1" applyBorder="1" applyProtection="1"/>
    <xf numFmtId="165" fontId="15" fillId="0" borderId="2" xfId="4" applyNumberFormat="1" applyFont="1" applyFill="1" applyBorder="1" applyProtection="1"/>
    <xf numFmtId="165" fontId="15" fillId="0" borderId="0" xfId="4" applyNumberFormat="1" applyFont="1" applyFill="1" applyBorder="1" applyProtection="1"/>
    <xf numFmtId="165" fontId="13" fillId="0" borderId="2" xfId="4" applyNumberFormat="1" applyFont="1" applyFill="1" applyBorder="1" applyProtection="1"/>
    <xf numFmtId="165" fontId="13" fillId="0" borderId="0" xfId="4" applyNumberFormat="1" applyFont="1" applyFill="1" applyBorder="1" applyProtection="1"/>
    <xf numFmtId="166" fontId="13" fillId="0" borderId="2" xfId="4" applyNumberFormat="1" applyFont="1" applyFill="1" applyBorder="1" applyProtection="1"/>
    <xf numFmtId="166" fontId="13" fillId="0" borderId="0" xfId="4" applyNumberFormat="1" applyFont="1" applyFill="1" applyBorder="1" applyProtection="1"/>
    <xf numFmtId="166" fontId="13" fillId="0" borderId="3" xfId="4" applyNumberFormat="1" applyFont="1" applyFill="1" applyBorder="1" applyProtection="1"/>
    <xf numFmtId="165" fontId="15" fillId="0" borderId="3" xfId="4" applyNumberFormat="1" applyFont="1" applyFill="1" applyBorder="1" applyProtection="1"/>
    <xf numFmtId="1" fontId="13" fillId="0" borderId="0" xfId="4" applyNumberFormat="1" applyFont="1" applyFill="1" applyBorder="1" applyAlignment="1" applyProtection="1">
      <alignment horizontal="center"/>
    </xf>
    <xf numFmtId="165" fontId="13" fillId="0" borderId="3" xfId="4" applyNumberFormat="1" applyFont="1" applyFill="1" applyBorder="1" applyProtection="1"/>
    <xf numFmtId="2" fontId="4" fillId="0" borderId="0" xfId="1" applyNumberFormat="1" applyFont="1" applyFill="1" applyAlignment="1" applyProtection="1">
      <alignment horizontal="right"/>
    </xf>
    <xf numFmtId="2" fontId="4" fillId="0" borderId="2" xfId="1" applyNumberFormat="1" applyFont="1" applyFill="1" applyBorder="1" applyAlignment="1" applyProtection="1">
      <alignment horizontal="right"/>
    </xf>
    <xf numFmtId="2" fontId="4" fillId="0" borderId="3" xfId="1" applyNumberFormat="1" applyFont="1" applyFill="1" applyBorder="1" applyAlignment="1" applyProtection="1">
      <alignment horizontal="right"/>
    </xf>
    <xf numFmtId="0" fontId="0" fillId="0" borderId="0" xfId="0"/>
    <xf numFmtId="2" fontId="0" fillId="0" borderId="0" xfId="0" applyNumberFormat="1"/>
    <xf numFmtId="0" fontId="8" fillId="0" borderId="0" xfId="0" applyFont="1" applyProtection="1"/>
    <xf numFmtId="0" fontId="0" fillId="6" borderId="2" xfId="0" applyFill="1" applyBorder="1" applyProtection="1"/>
    <xf numFmtId="2" fontId="0" fillId="6" borderId="5" xfId="0" applyNumberFormat="1" applyFill="1" applyBorder="1" applyProtection="1"/>
    <xf numFmtId="2" fontId="3" fillId="6" borderId="2" xfId="0" applyNumberFormat="1" applyFont="1" applyFill="1" applyBorder="1" applyProtection="1"/>
    <xf numFmtId="2" fontId="4" fillId="6" borderId="9" xfId="0" applyNumberFormat="1" applyFont="1" applyFill="1" applyBorder="1" applyProtection="1"/>
    <xf numFmtId="0" fontId="4" fillId="6" borderId="2" xfId="0" applyFont="1" applyFill="1" applyBorder="1" applyProtection="1"/>
    <xf numFmtId="165" fontId="13" fillId="0" borderId="0" xfId="4" applyNumberFormat="1" applyFont="1" applyFill="1" applyBorder="1" applyProtection="1"/>
    <xf numFmtId="165" fontId="13" fillId="0" borderId="2" xfId="3" applyNumberFormat="1" applyFont="1" applyFill="1" applyBorder="1" applyProtection="1"/>
    <xf numFmtId="165" fontId="13" fillId="0" borderId="0" xfId="3" applyNumberFormat="1" applyFont="1" applyFill="1" applyBorder="1" applyProtection="1"/>
    <xf numFmtId="166" fontId="13" fillId="0" borderId="2" xfId="3" applyNumberFormat="1" applyFont="1" applyFill="1" applyBorder="1" applyProtection="1"/>
    <xf numFmtId="166" fontId="13" fillId="0" borderId="0" xfId="3" applyNumberFormat="1" applyFont="1" applyFill="1" applyBorder="1" applyProtection="1"/>
    <xf numFmtId="166" fontId="13" fillId="0" borderId="3" xfId="3" applyNumberFormat="1" applyFont="1" applyFill="1" applyBorder="1" applyProtection="1"/>
    <xf numFmtId="165" fontId="15" fillId="0" borderId="2" xfId="3" applyNumberFormat="1" applyFont="1" applyFill="1" applyBorder="1" applyProtection="1"/>
    <xf numFmtId="165" fontId="15" fillId="0" borderId="0" xfId="3" applyNumberFormat="1" applyFont="1" applyFill="1" applyBorder="1" applyProtection="1"/>
    <xf numFmtId="165" fontId="15" fillId="0" borderId="3" xfId="3" applyNumberFormat="1" applyFont="1" applyFill="1" applyBorder="1" applyProtection="1"/>
    <xf numFmtId="0" fontId="13" fillId="0" borderId="2" xfId="3" applyFont="1" applyFill="1" applyBorder="1" applyAlignment="1" applyProtection="1">
      <alignment horizontal="center"/>
    </xf>
    <xf numFmtId="0" fontId="13" fillId="0" borderId="0" xfId="3" applyFont="1" applyFill="1" applyBorder="1" applyAlignment="1" applyProtection="1">
      <alignment horizontal="left"/>
    </xf>
    <xf numFmtId="0" fontId="13" fillId="0" borderId="0" xfId="3" applyFont="1" applyFill="1" applyBorder="1" applyAlignment="1" applyProtection="1">
      <alignment horizontal="center"/>
    </xf>
    <xf numFmtId="0" fontId="13" fillId="0" borderId="3" xfId="3" applyFont="1" applyFill="1" applyBorder="1" applyAlignment="1" applyProtection="1">
      <alignment horizontal="center"/>
    </xf>
    <xf numFmtId="165" fontId="13" fillId="0" borderId="3" xfId="3" applyNumberFormat="1" applyFont="1" applyFill="1" applyBorder="1" applyProtection="1"/>
    <xf numFmtId="2" fontId="4" fillId="0" borderId="2" xfId="1" applyNumberFormat="1" applyFont="1" applyFill="1" applyBorder="1" applyAlignment="1" applyProtection="1">
      <alignment horizontal="right"/>
    </xf>
    <xf numFmtId="0" fontId="3" fillId="6" borderId="2" xfId="0" applyFont="1" applyFill="1" applyBorder="1" applyProtection="1"/>
    <xf numFmtId="0" fontId="4" fillId="6" borderId="9" xfId="0" applyFont="1" applyFill="1" applyBorder="1" applyProtection="1"/>
    <xf numFmtId="167" fontId="4" fillId="6" borderId="5" xfId="0" applyNumberFormat="1" applyFont="1" applyFill="1" applyBorder="1" applyAlignment="1" applyProtection="1">
      <alignment horizontal="left"/>
    </xf>
    <xf numFmtId="2" fontId="3" fillId="6" borderId="0" xfId="0" applyNumberFormat="1" applyFont="1" applyFill="1" applyProtection="1"/>
    <xf numFmtId="2" fontId="3" fillId="6" borderId="3" xfId="0" applyNumberFormat="1" applyFont="1" applyFill="1" applyBorder="1" applyProtection="1"/>
    <xf numFmtId="2" fontId="3" fillId="6" borderId="7" xfId="0" applyNumberFormat="1" applyFont="1" applyFill="1" applyBorder="1" applyProtection="1"/>
    <xf numFmtId="2" fontId="3" fillId="6" borderId="9" xfId="0" applyNumberFormat="1" applyFont="1" applyFill="1" applyBorder="1" applyProtection="1"/>
    <xf numFmtId="2" fontId="3" fillId="6" borderId="8" xfId="0" applyNumberFormat="1" applyFont="1" applyFill="1" applyBorder="1" applyProtection="1"/>
    <xf numFmtId="0" fontId="0" fillId="6" borderId="2" xfId="0" applyFill="1" applyBorder="1" applyProtection="1"/>
    <xf numFmtId="2" fontId="0" fillId="6" borderId="1" xfId="0" applyNumberFormat="1" applyFill="1" applyBorder="1" applyProtection="1"/>
    <xf numFmtId="2" fontId="0" fillId="6" borderId="6" xfId="0" applyNumberFormat="1" applyFill="1" applyBorder="1" applyProtection="1"/>
    <xf numFmtId="2" fontId="4" fillId="4" borderId="3" xfId="1" applyNumberFormat="1" applyFont="1" applyFill="1" applyBorder="1" applyAlignment="1" applyProtection="1">
      <alignment horizontal="right"/>
    </xf>
    <xf numFmtId="2" fontId="4" fillId="4" borderId="0" xfId="1" applyNumberFormat="1" applyFont="1" applyFill="1" applyAlignment="1" applyProtection="1">
      <alignment horizontal="right"/>
    </xf>
    <xf numFmtId="2" fontId="3" fillId="5" borderId="3" xfId="0" applyNumberFormat="1" applyFont="1" applyFill="1" applyBorder="1" applyAlignment="1" applyProtection="1">
      <alignment horizontal="center"/>
      <protection locked="0"/>
    </xf>
    <xf numFmtId="2" fontId="3" fillId="5" borderId="0" xfId="0" applyNumberFormat="1" applyFont="1" applyFill="1" applyAlignment="1" applyProtection="1">
      <alignment horizontal="center"/>
      <protection locked="0"/>
    </xf>
    <xf numFmtId="2" fontId="4" fillId="4" borderId="3" xfId="0" applyNumberFormat="1" applyFont="1" applyFill="1" applyBorder="1" applyAlignment="1" applyProtection="1">
      <alignment horizontal="right"/>
    </xf>
    <xf numFmtId="2" fontId="4" fillId="4" borderId="2" xfId="1" applyNumberFormat="1" applyFont="1" applyFill="1" applyBorder="1" applyAlignment="1" applyProtection="1">
      <alignment horizontal="right"/>
    </xf>
    <xf numFmtId="2" fontId="4" fillId="4" borderId="2" xfId="0" applyNumberFormat="1" applyFont="1" applyFill="1" applyBorder="1" applyAlignment="1" applyProtection="1">
      <alignment horizontal="right"/>
    </xf>
    <xf numFmtId="2" fontId="4" fillId="4" borderId="0" xfId="0" applyNumberFormat="1" applyFont="1" applyFill="1" applyBorder="1" applyAlignment="1" applyProtection="1">
      <alignment horizontal="right"/>
    </xf>
    <xf numFmtId="2" fontId="4" fillId="4" borderId="1" xfId="0" applyNumberFormat="1" applyFont="1" applyFill="1" applyBorder="1" applyAlignment="1" applyProtection="1">
      <alignment horizontal="right"/>
    </xf>
    <xf numFmtId="2" fontId="4" fillId="4" borderId="5" xfId="0" applyNumberFormat="1" applyFont="1" applyFill="1" applyBorder="1" applyAlignment="1" applyProtection="1">
      <alignment horizontal="right"/>
    </xf>
    <xf numFmtId="2" fontId="4" fillId="4" borderId="6" xfId="0" applyNumberFormat="1" applyFont="1" applyFill="1" applyBorder="1" applyAlignment="1" applyProtection="1">
      <alignment horizontal="right"/>
    </xf>
    <xf numFmtId="165" fontId="15" fillId="0" borderId="0" xfId="4" applyNumberFormat="1" applyFont="1" applyFill="1" applyBorder="1" applyProtection="1"/>
    <xf numFmtId="165" fontId="15" fillId="0" borderId="3" xfId="4" applyNumberFormat="1" applyFont="1" applyFill="1" applyBorder="1" applyProtection="1"/>
    <xf numFmtId="165" fontId="15" fillId="0" borderId="2" xfId="3" applyNumberFormat="1" applyFont="1" applyFill="1" applyBorder="1" applyProtection="1"/>
    <xf numFmtId="165" fontId="15" fillId="0" borderId="0" xfId="3" applyNumberFormat="1" applyFont="1" applyFill="1" applyBorder="1" applyProtection="1"/>
    <xf numFmtId="165" fontId="15" fillId="0" borderId="3" xfId="3" applyNumberFormat="1" applyFont="1" applyFill="1" applyBorder="1" applyProtection="1"/>
    <xf numFmtId="2" fontId="4" fillId="4" borderId="3" xfId="0" applyNumberFormat="1" applyFont="1" applyFill="1" applyBorder="1" applyAlignment="1" applyProtection="1">
      <alignment horizontal="right"/>
    </xf>
    <xf numFmtId="2" fontId="4" fillId="4" borderId="0" xfId="0" applyNumberFormat="1" applyFont="1" applyFill="1" applyBorder="1" applyAlignment="1" applyProtection="1">
      <alignment horizontal="right"/>
    </xf>
    <xf numFmtId="2" fontId="4" fillId="4" borderId="1" xfId="0" applyNumberFormat="1" applyFont="1" applyFill="1" applyBorder="1" applyAlignment="1" applyProtection="1">
      <alignment horizontal="right"/>
    </xf>
    <xf numFmtId="2" fontId="4" fillId="4" borderId="6" xfId="0" applyNumberFormat="1" applyFont="1" applyFill="1" applyBorder="1" applyAlignment="1" applyProtection="1">
      <alignment horizontal="right"/>
    </xf>
    <xf numFmtId="0" fontId="3" fillId="0" borderId="0" xfId="6"/>
    <xf numFmtId="0" fontId="3" fillId="0" borderId="0" xfId="6" applyAlignment="1">
      <alignment horizontal="center"/>
    </xf>
    <xf numFmtId="0" fontId="6" fillId="3" borderId="0" xfId="6" applyFont="1" applyFill="1" applyBorder="1"/>
    <xf numFmtId="0" fontId="6" fillId="3" borderId="0" xfId="6" applyFont="1" applyFill="1" applyBorder="1" applyAlignment="1">
      <alignment horizontal="center"/>
    </xf>
    <xf numFmtId="0" fontId="10" fillId="3" borderId="0" xfId="6" applyFont="1" applyFill="1" applyBorder="1"/>
    <xf numFmtId="0" fontId="9" fillId="3" borderId="0" xfId="6" applyFont="1" applyFill="1" applyBorder="1"/>
    <xf numFmtId="0" fontId="4" fillId="6" borderId="0" xfId="6" applyFont="1" applyFill="1" applyProtection="1"/>
    <xf numFmtId="0" fontId="6" fillId="3" borderId="0" xfId="6" applyFont="1" applyFill="1" applyBorder="1" applyProtection="1"/>
    <xf numFmtId="2" fontId="4" fillId="4" borderId="3" xfId="1" applyNumberFormat="1" applyFont="1" applyFill="1" applyBorder="1" applyAlignment="1" applyProtection="1">
      <alignment horizontal="right"/>
    </xf>
    <xf numFmtId="0" fontId="3" fillId="6" borderId="1" xfId="6" applyFont="1" applyFill="1" applyBorder="1" applyAlignment="1" applyProtection="1">
      <alignment horizontal="fill"/>
    </xf>
    <xf numFmtId="0" fontId="3" fillId="6" borderId="3" xfId="6" applyFont="1" applyFill="1" applyBorder="1" applyAlignment="1" applyProtection="1">
      <alignment horizontal="center" vertical="center"/>
    </xf>
    <xf numFmtId="0" fontId="3" fillId="6" borderId="6" xfId="6" applyFont="1" applyFill="1" applyBorder="1" applyAlignment="1" applyProtection="1">
      <alignment horizontal="left"/>
    </xf>
    <xf numFmtId="0" fontId="4" fillId="6" borderId="3" xfId="6" applyFont="1" applyFill="1" applyBorder="1" applyAlignment="1" applyProtection="1">
      <alignment horizontal="left"/>
    </xf>
    <xf numFmtId="0" fontId="3" fillId="6" borderId="3" xfId="6" applyFont="1" applyFill="1" applyBorder="1" applyAlignment="1" applyProtection="1">
      <alignment horizontal="left"/>
    </xf>
    <xf numFmtId="0" fontId="3" fillId="6" borderId="1" xfId="6" applyFont="1" applyFill="1" applyBorder="1" applyAlignment="1" applyProtection="1">
      <alignment horizontal="center"/>
    </xf>
    <xf numFmtId="0" fontId="3" fillId="6" borderId="6" xfId="6" applyFont="1" applyFill="1" applyBorder="1" applyAlignment="1" applyProtection="1">
      <alignment horizontal="center"/>
    </xf>
    <xf numFmtId="2" fontId="4" fillId="4" borderId="2" xfId="1" applyNumberFormat="1" applyFont="1" applyFill="1" applyBorder="1" applyAlignment="1" applyProtection="1">
      <alignment horizontal="right"/>
    </xf>
    <xf numFmtId="2" fontId="4" fillId="4" borderId="0" xfId="1" applyNumberFormat="1" applyFont="1" applyFill="1" applyBorder="1" applyAlignment="1" applyProtection="1">
      <alignment horizontal="right"/>
    </xf>
    <xf numFmtId="2" fontId="4" fillId="5" borderId="0" xfId="1" applyNumberFormat="1" applyFont="1" applyFill="1" applyAlignment="1" applyProtection="1">
      <alignment horizontal="right"/>
    </xf>
    <xf numFmtId="2" fontId="4" fillId="5" borderId="0" xfId="1" applyNumberFormat="1" applyFont="1" applyFill="1" applyBorder="1" applyAlignment="1" applyProtection="1">
      <alignment horizontal="right"/>
    </xf>
    <xf numFmtId="0" fontId="3" fillId="0" borderId="0" xfId="6" applyBorder="1"/>
    <xf numFmtId="0" fontId="3" fillId="5" borderId="0" xfId="6" applyFill="1" applyBorder="1" applyAlignment="1">
      <alignment horizontal="center"/>
    </xf>
    <xf numFmtId="2" fontId="4" fillId="5" borderId="0" xfId="6" applyNumberFormat="1" applyFont="1" applyFill="1" applyBorder="1" applyAlignment="1" applyProtection="1">
      <alignment horizontal="right"/>
    </xf>
    <xf numFmtId="1" fontId="3" fillId="5" borderId="0" xfId="6" applyNumberFormat="1" applyFill="1" applyBorder="1" applyAlignment="1">
      <alignment horizontal="center"/>
    </xf>
    <xf numFmtId="1" fontId="4" fillId="5" borderId="0" xfId="6" applyNumberFormat="1" applyFont="1" applyFill="1" applyBorder="1" applyAlignment="1" applyProtection="1">
      <alignment horizontal="right"/>
    </xf>
    <xf numFmtId="1" fontId="4" fillId="5" borderId="0" xfId="1" applyNumberFormat="1" applyFont="1" applyFill="1" applyBorder="1" applyAlignment="1" applyProtection="1">
      <alignment horizontal="right"/>
    </xf>
    <xf numFmtId="0" fontId="4" fillId="6" borderId="3" xfId="6" applyFont="1" applyFill="1" applyBorder="1" applyAlignment="1" applyProtection="1">
      <alignment horizontal="left" vertical="center"/>
    </xf>
    <xf numFmtId="0" fontId="3" fillId="6" borderId="3" xfId="6" applyFont="1" applyFill="1" applyBorder="1" applyAlignment="1" applyProtection="1">
      <alignment horizontal="left" vertical="center"/>
    </xf>
    <xf numFmtId="0" fontId="3" fillId="6" borderId="10" xfId="6" applyFill="1" applyBorder="1" applyProtection="1"/>
    <xf numFmtId="167" fontId="4" fillId="6" borderId="10" xfId="6" applyNumberFormat="1" applyFont="1" applyFill="1" applyBorder="1" applyAlignment="1" applyProtection="1">
      <alignment horizontal="left"/>
    </xf>
    <xf numFmtId="0" fontId="4" fillId="6" borderId="7" xfId="6" applyFont="1" applyFill="1" applyBorder="1" applyProtection="1"/>
    <xf numFmtId="2" fontId="13" fillId="0" borderId="0" xfId="1" applyNumberFormat="1" applyFont="1" applyFill="1" applyBorder="1" applyProtection="1"/>
    <xf numFmtId="2" fontId="13" fillId="0" borderId="3" xfId="1" applyNumberFormat="1" applyFont="1" applyFill="1" applyBorder="1" applyProtection="1"/>
    <xf numFmtId="2" fontId="13" fillId="0" borderId="0" xfId="5" applyNumberFormat="1" applyFont="1" applyFill="1" applyBorder="1" applyProtection="1"/>
    <xf numFmtId="2" fontId="13" fillId="0" borderId="3" xfId="5" applyNumberFormat="1" applyFont="1" applyFill="1" applyBorder="1" applyProtection="1"/>
    <xf numFmtId="2" fontId="13" fillId="0" borderId="0" xfId="5" applyNumberFormat="1" applyFont="1" applyFill="1" applyBorder="1"/>
    <xf numFmtId="2" fontId="13" fillId="0" borderId="3" xfId="5" applyNumberFormat="1" applyFont="1" applyFill="1" applyBorder="1"/>
    <xf numFmtId="2" fontId="15" fillId="0" borderId="0" xfId="5" applyNumberFormat="1" applyFont="1" applyFill="1" applyBorder="1" applyProtection="1"/>
    <xf numFmtId="2" fontId="15" fillId="0" borderId="3" xfId="5" applyNumberFormat="1" applyFont="1" applyFill="1" applyBorder="1" applyProtection="1"/>
    <xf numFmtId="2" fontId="15" fillId="0" borderId="0" xfId="5" applyNumberFormat="1" applyFont="1" applyFill="1" applyBorder="1"/>
    <xf numFmtId="2" fontId="15" fillId="0" borderId="3" xfId="5" applyNumberFormat="1" applyFont="1" applyFill="1" applyBorder="1"/>
    <xf numFmtId="2" fontId="4" fillId="0" borderId="0" xfId="1" applyNumberFormat="1" applyFont="1" applyFill="1" applyAlignment="1" applyProtection="1">
      <alignment horizontal="right"/>
    </xf>
    <xf numFmtId="2" fontId="4" fillId="0" borderId="3" xfId="1" applyNumberFormat="1" applyFont="1" applyFill="1" applyBorder="1" applyAlignment="1" applyProtection="1">
      <alignment horizontal="right"/>
    </xf>
    <xf numFmtId="2" fontId="4" fillId="0" borderId="0" xfId="1" applyNumberFormat="1" applyFont="1" applyFill="1" applyBorder="1" applyAlignment="1" applyProtection="1">
      <alignment horizontal="right"/>
    </xf>
    <xf numFmtId="168" fontId="4" fillId="0" borderId="0" xfId="1" applyNumberFormat="1" applyFont="1" applyFill="1" applyAlignment="1" applyProtection="1">
      <alignment horizontal="right"/>
    </xf>
    <xf numFmtId="168" fontId="4" fillId="0" borderId="3" xfId="1" applyNumberFormat="1" applyFont="1" applyFill="1" applyBorder="1" applyAlignment="1" applyProtection="1">
      <alignment horizontal="right"/>
    </xf>
    <xf numFmtId="168" fontId="4" fillId="0" borderId="0" xfId="1" applyNumberFormat="1" applyFont="1" applyFill="1" applyBorder="1" applyAlignment="1" applyProtection="1">
      <alignment horizontal="right"/>
    </xf>
    <xf numFmtId="0" fontId="4" fillId="6" borderId="0" xfId="6" applyFont="1" applyFill="1" applyBorder="1" applyAlignment="1" applyProtection="1">
      <alignment horizontal="left"/>
    </xf>
    <xf numFmtId="0" fontId="4" fillId="6" borderId="0" xfId="6" applyFont="1" applyFill="1" applyBorder="1" applyProtection="1"/>
    <xf numFmtId="0" fontId="19" fillId="3" borderId="1" xfId="6" applyFont="1" applyFill="1" applyBorder="1" applyAlignment="1" applyProtection="1">
      <alignment horizontal="right" vertical="center"/>
    </xf>
    <xf numFmtId="0" fontId="19" fillId="3" borderId="6" xfId="6" applyFont="1" applyFill="1" applyBorder="1" applyAlignment="1" applyProtection="1">
      <alignment horizontal="right" vertical="center"/>
    </xf>
    <xf numFmtId="0" fontId="4" fillId="6" borderId="3" xfId="6" applyFont="1" applyFill="1" applyBorder="1" applyProtection="1"/>
    <xf numFmtId="2" fontId="4" fillId="0" borderId="7" xfId="1" applyNumberFormat="1" applyFont="1" applyFill="1" applyBorder="1" applyAlignment="1" applyProtection="1">
      <alignment horizontal="right"/>
    </xf>
    <xf numFmtId="167" fontId="4" fillId="6" borderId="3" xfId="6" applyNumberFormat="1" applyFont="1" applyFill="1" applyBorder="1" applyAlignment="1" applyProtection="1">
      <alignment horizontal="left"/>
    </xf>
    <xf numFmtId="169" fontId="3" fillId="6" borderId="3" xfId="6" applyNumberFormat="1" applyFont="1" applyFill="1" applyBorder="1" applyAlignment="1" applyProtection="1">
      <alignment horizontal="left"/>
    </xf>
    <xf numFmtId="167" fontId="3" fillId="6" borderId="3" xfId="6" applyNumberFormat="1" applyFont="1" applyFill="1" applyBorder="1" applyAlignment="1" applyProtection="1">
      <alignment horizontal="left"/>
    </xf>
    <xf numFmtId="165" fontId="3" fillId="6" borderId="3" xfId="6" applyNumberFormat="1" applyFont="1" applyFill="1" applyBorder="1" applyAlignment="1" applyProtection="1">
      <alignment horizontal="left"/>
    </xf>
    <xf numFmtId="165" fontId="3" fillId="6" borderId="3" xfId="6" applyNumberFormat="1" applyFont="1" applyFill="1" applyBorder="1" applyProtection="1"/>
    <xf numFmtId="0" fontId="3" fillId="6" borderId="0" xfId="6" applyFont="1" applyFill="1" applyBorder="1" applyAlignment="1" applyProtection="1">
      <alignment horizontal="fill"/>
    </xf>
    <xf numFmtId="0" fontId="4" fillId="6" borderId="10" xfId="6" applyFont="1" applyFill="1" applyBorder="1" applyProtection="1"/>
    <xf numFmtId="0" fontId="7" fillId="3" borderId="0" xfId="6" applyFont="1" applyFill="1" applyBorder="1" applyAlignment="1" applyProtection="1">
      <alignment horizontal="left"/>
    </xf>
    <xf numFmtId="0" fontId="6" fillId="3" borderId="7" xfId="6" applyFont="1" applyFill="1" applyBorder="1" applyAlignment="1" applyProtection="1">
      <alignment horizontal="left"/>
    </xf>
    <xf numFmtId="0" fontId="4" fillId="6" borderId="6" xfId="6" applyFont="1" applyFill="1" applyBorder="1" applyAlignment="1" applyProtection="1">
      <alignment horizontal="left"/>
    </xf>
    <xf numFmtId="0" fontId="3" fillId="0" borderId="0" xfId="6"/>
    <xf numFmtId="0" fontId="0" fillId="0" borderId="0" xfId="0"/>
    <xf numFmtId="0" fontId="0" fillId="0" borderId="2" xfId="0" applyFill="1" applyBorder="1" applyAlignment="1" applyProtection="1">
      <alignment horizontal="center"/>
    </xf>
    <xf numFmtId="0" fontId="0" fillId="0" borderId="0" xfId="0" applyFill="1" applyAlignment="1" applyProtection="1">
      <alignment horizontal="center"/>
    </xf>
    <xf numFmtId="0" fontId="0" fillId="0" borderId="3" xfId="0" applyFill="1" applyBorder="1" applyAlignment="1" applyProtection="1">
      <alignment horizontal="center"/>
    </xf>
    <xf numFmtId="2" fontId="3" fillId="5" borderId="1" xfId="0" applyNumberFormat="1" applyFont="1" applyFill="1" applyBorder="1" applyAlignment="1" applyProtection="1">
      <alignment horizontal="center"/>
      <protection locked="0"/>
    </xf>
    <xf numFmtId="2" fontId="3" fillId="5" borderId="6" xfId="0" applyNumberFormat="1" applyFont="1" applyFill="1" applyBorder="1" applyAlignment="1" applyProtection="1">
      <alignment horizontal="center"/>
      <protection locked="0"/>
    </xf>
    <xf numFmtId="0" fontId="3" fillId="6" borderId="0" xfId="6" applyFont="1" applyFill="1" applyBorder="1" applyAlignment="1" applyProtection="1">
      <alignment horizontal="left"/>
    </xf>
    <xf numFmtId="0" fontId="19" fillId="3" borderId="1" xfId="6" applyFont="1" applyFill="1" applyBorder="1" applyAlignment="1" applyProtection="1">
      <alignment horizontal="center" vertical="center"/>
    </xf>
    <xf numFmtId="0" fontId="19" fillId="3" borderId="6" xfId="6" applyFont="1" applyFill="1" applyBorder="1" applyAlignment="1" applyProtection="1">
      <alignment horizontal="center" vertical="center"/>
    </xf>
    <xf numFmtId="0" fontId="19" fillId="3" borderId="0" xfId="6" applyFont="1" applyFill="1" applyBorder="1" applyAlignment="1" applyProtection="1">
      <alignment horizontal="center" vertical="center"/>
    </xf>
    <xf numFmtId="0" fontId="19" fillId="3" borderId="0" xfId="6" applyFont="1" applyFill="1" applyBorder="1" applyAlignment="1">
      <alignment horizontal="center" vertical="center"/>
    </xf>
    <xf numFmtId="0" fontId="19" fillId="3" borderId="7" xfId="6" applyFont="1" applyFill="1" applyBorder="1" applyAlignment="1" applyProtection="1">
      <alignment horizontal="center" vertical="center"/>
    </xf>
    <xf numFmtId="0" fontId="19" fillId="3" borderId="8" xfId="6" applyFont="1" applyFill="1" applyBorder="1" applyAlignment="1">
      <alignment horizontal="center" vertical="center"/>
    </xf>
    <xf numFmtId="0" fontId="22" fillId="11" borderId="0" xfId="0" applyFont="1" applyFill="1"/>
    <xf numFmtId="0" fontId="13" fillId="0" borderId="0" xfId="0" applyFont="1"/>
    <xf numFmtId="0" fontId="16" fillId="7" borderId="0" xfId="6" applyFont="1" applyFill="1" applyAlignment="1">
      <alignment vertical="center"/>
    </xf>
    <xf numFmtId="0" fontId="3" fillId="0" borderId="0" xfId="0" applyFont="1" applyAlignment="1">
      <alignment vertical="center"/>
    </xf>
    <xf numFmtId="0" fontId="20" fillId="8" borderId="0" xfId="0" applyFont="1" applyFill="1" applyAlignment="1">
      <alignment vertical="center" wrapText="1"/>
    </xf>
    <xf numFmtId="0" fontId="23" fillId="9" borderId="0" xfId="0" applyFont="1" applyFill="1"/>
    <xf numFmtId="0" fontId="25" fillId="8" borderId="13" xfId="0" applyFont="1" applyFill="1" applyBorder="1" applyAlignment="1">
      <alignment vertical="top" wrapText="1"/>
    </xf>
    <xf numFmtId="0" fontId="23" fillId="10" borderId="12" xfId="0" applyFont="1" applyFill="1" applyBorder="1" applyAlignment="1">
      <alignment horizontal="center" vertical="center" wrapText="1"/>
    </xf>
    <xf numFmtId="0" fontId="24" fillId="11" borderId="0" xfId="0" applyFont="1" applyFill="1"/>
    <xf numFmtId="0" fontId="23" fillId="8" borderId="13" xfId="0" applyFont="1" applyFill="1" applyBorder="1" applyAlignment="1">
      <alignment vertical="center" wrapText="1"/>
    </xf>
    <xf numFmtId="0" fontId="23" fillId="8" borderId="14" xfId="0" applyFont="1" applyFill="1" applyBorder="1" applyAlignment="1">
      <alignment vertical="center" wrapText="1"/>
    </xf>
    <xf numFmtId="0" fontId="23" fillId="11" borderId="0" xfId="0" applyFont="1" applyFill="1"/>
    <xf numFmtId="3" fontId="25" fillId="8" borderId="13" xfId="0" applyNumberFormat="1" applyFont="1" applyFill="1" applyBorder="1" applyAlignment="1">
      <alignment vertical="top" wrapText="1"/>
    </xf>
    <xf numFmtId="0" fontId="24" fillId="10" borderId="16" xfId="0" applyFont="1" applyFill="1" applyBorder="1" applyAlignment="1">
      <alignment vertical="center" wrapText="1"/>
    </xf>
    <xf numFmtId="0" fontId="24" fillId="10" borderId="15" xfId="0" applyFont="1" applyFill="1" applyBorder="1" applyAlignment="1">
      <alignment vertical="center" wrapText="1"/>
    </xf>
    <xf numFmtId="0" fontId="24" fillId="13" borderId="0" xfId="0" applyFont="1" applyFill="1"/>
    <xf numFmtId="0" fontId="0" fillId="13" borderId="0" xfId="0" applyFill="1"/>
    <xf numFmtId="0" fontId="25" fillId="8" borderId="13" xfId="0" applyFont="1" applyFill="1" applyBorder="1" applyAlignment="1">
      <alignment vertical="top"/>
    </xf>
    <xf numFmtId="3" fontId="25" fillId="8" borderId="13" xfId="0" applyNumberFormat="1" applyFont="1" applyFill="1" applyBorder="1" applyAlignment="1">
      <alignment vertical="top"/>
    </xf>
    <xf numFmtId="0" fontId="25" fillId="10" borderId="12" xfId="0" applyFont="1" applyFill="1" applyBorder="1" applyAlignment="1">
      <alignment horizontal="center" vertical="top"/>
    </xf>
    <xf numFmtId="1" fontId="25" fillId="10" borderId="12" xfId="0" applyNumberFormat="1" applyFont="1" applyFill="1" applyBorder="1" applyAlignment="1">
      <alignment horizontal="center" vertical="top"/>
    </xf>
    <xf numFmtId="0" fontId="25" fillId="10" borderId="13" xfId="0" applyFont="1" applyFill="1" applyBorder="1" applyAlignment="1">
      <alignment horizontal="left" vertical="top" wrapText="1"/>
    </xf>
    <xf numFmtId="0" fontId="25" fillId="10" borderId="15" xfId="0" applyFont="1" applyFill="1" applyBorder="1" applyAlignment="1">
      <alignment horizontal="left" vertical="top" wrapText="1"/>
    </xf>
    <xf numFmtId="0" fontId="25" fillId="10" borderId="13" xfId="0" applyFont="1" applyFill="1" applyBorder="1" applyAlignment="1">
      <alignment horizontal="left" vertical="top"/>
    </xf>
    <xf numFmtId="0" fontId="25" fillId="10" borderId="15" xfId="0" applyFont="1" applyFill="1" applyBorder="1" applyAlignment="1">
      <alignment horizontal="left" vertical="top"/>
    </xf>
    <xf numFmtId="1" fontId="25" fillId="10" borderId="12" xfId="0" applyNumberFormat="1" applyFont="1" applyFill="1" applyBorder="1" applyAlignment="1">
      <alignment horizontal="center" vertical="top" wrapText="1"/>
    </xf>
    <xf numFmtId="0" fontId="21" fillId="16" borderId="0" xfId="0" applyFont="1" applyFill="1" applyAlignment="1">
      <alignment vertical="center" wrapText="1"/>
    </xf>
    <xf numFmtId="0" fontId="20" fillId="16" borderId="0" xfId="0" applyFont="1" applyFill="1" applyAlignment="1">
      <alignment vertical="center" wrapText="1"/>
    </xf>
    <xf numFmtId="168" fontId="13" fillId="0" borderId="0" xfId="0" applyNumberFormat="1" applyFont="1" applyProtection="1"/>
    <xf numFmtId="168" fontId="13" fillId="0" borderId="3" xfId="0" applyNumberFormat="1" applyFont="1" applyBorder="1" applyProtection="1"/>
    <xf numFmtId="2" fontId="13" fillId="12" borderId="2" xfId="1" applyNumberFormat="1" applyFont="1" applyFill="1" applyBorder="1" applyAlignment="1" applyProtection="1">
      <protection locked="0"/>
    </xf>
    <xf numFmtId="2" fontId="13" fillId="12" borderId="0" xfId="1" applyNumberFormat="1" applyFont="1" applyFill="1" applyBorder="1" applyAlignment="1" applyProtection="1">
      <protection locked="0"/>
    </xf>
    <xf numFmtId="2" fontId="13" fillId="12" borderId="3" xfId="1" applyNumberFormat="1" applyFont="1" applyFill="1" applyBorder="1" applyAlignment="1" applyProtection="1">
      <protection locked="0"/>
    </xf>
    <xf numFmtId="2" fontId="13" fillId="0" borderId="3" xfId="0" applyNumberFormat="1" applyFont="1" applyBorder="1" applyProtection="1"/>
    <xf numFmtId="2" fontId="13" fillId="3" borderId="2" xfId="0" applyNumberFormat="1" applyFont="1" applyFill="1" applyBorder="1" applyProtection="1"/>
    <xf numFmtId="2" fontId="13" fillId="3" borderId="0" xfId="0" applyNumberFormat="1" applyFont="1" applyFill="1" applyBorder="1" applyProtection="1"/>
    <xf numFmtId="2" fontId="13" fillId="12" borderId="2" xfId="0" applyNumberFormat="1" applyFont="1" applyFill="1" applyBorder="1" applyProtection="1"/>
    <xf numFmtId="2" fontId="13" fillId="12" borderId="0" xfId="0" applyNumberFormat="1" applyFont="1" applyFill="1" applyBorder="1" applyProtection="1"/>
    <xf numFmtId="2" fontId="13" fillId="12" borderId="0" xfId="1" applyNumberFormat="1" applyFont="1" applyFill="1" applyBorder="1" applyProtection="1"/>
    <xf numFmtId="2" fontId="13" fillId="12" borderId="3" xfId="1" applyNumberFormat="1" applyFont="1" applyFill="1" applyBorder="1" applyAlignment="1" applyProtection="1"/>
    <xf numFmtId="2" fontId="13" fillId="12" borderId="2" xfId="1" applyNumberFormat="1" applyFont="1" applyFill="1" applyBorder="1" applyProtection="1"/>
    <xf numFmtId="2" fontId="13" fillId="3" borderId="2" xfId="0" applyNumberFormat="1" applyFont="1" applyFill="1" applyBorder="1" applyProtection="1">
      <protection locked="0"/>
    </xf>
    <xf numFmtId="2" fontId="13" fillId="3" borderId="0" xfId="0" applyNumberFormat="1" applyFont="1" applyFill="1" applyBorder="1" applyProtection="1">
      <protection locked="0"/>
    </xf>
    <xf numFmtId="2" fontId="13" fillId="0" borderId="3" xfId="0" applyNumberFormat="1" applyFont="1" applyBorder="1" applyProtection="1">
      <protection locked="0"/>
    </xf>
    <xf numFmtId="2" fontId="13" fillId="15" borderId="2" xfId="0" applyNumberFormat="1" applyFont="1" applyFill="1" applyBorder="1" applyProtection="1"/>
    <xf numFmtId="165" fontId="17" fillId="0" borderId="2" xfId="2" applyNumberFormat="1" applyFont="1" applyFill="1" applyBorder="1" applyProtection="1">
      <protection locked="0"/>
    </xf>
    <xf numFmtId="165" fontId="17" fillId="0" borderId="0" xfId="2" applyNumberFormat="1" applyFont="1" applyFill="1" applyProtection="1">
      <protection locked="0"/>
    </xf>
    <xf numFmtId="165" fontId="13" fillId="0" borderId="0" xfId="2" applyNumberFormat="1" applyFont="1" applyFill="1" applyProtection="1">
      <protection locked="0"/>
    </xf>
    <xf numFmtId="165" fontId="17" fillId="0" borderId="3" xfId="2" applyNumberFormat="1" applyFont="1" applyFill="1" applyBorder="1" applyProtection="1">
      <protection locked="0"/>
    </xf>
    <xf numFmtId="165" fontId="13" fillId="0" borderId="3" xfId="2" applyNumberFormat="1" applyFont="1" applyFill="1" applyBorder="1" applyProtection="1">
      <protection locked="0"/>
    </xf>
    <xf numFmtId="165" fontId="17" fillId="14" borderId="2" xfId="1" applyNumberFormat="1" applyFont="1" applyFill="1" applyBorder="1" applyProtection="1">
      <protection locked="0"/>
    </xf>
    <xf numFmtId="165" fontId="17" fillId="14" borderId="0" xfId="1" applyNumberFormat="1" applyFont="1" applyFill="1" applyProtection="1">
      <protection locked="0"/>
    </xf>
    <xf numFmtId="165" fontId="17" fillId="14" borderId="3" xfId="1" applyNumberFormat="1" applyFont="1" applyFill="1" applyBorder="1" applyProtection="1">
      <protection locked="0"/>
    </xf>
    <xf numFmtId="165" fontId="13" fillId="14" borderId="3" xfId="1" applyNumberFormat="1" applyFont="1" applyFill="1" applyBorder="1" applyProtection="1">
      <protection locked="0"/>
    </xf>
    <xf numFmtId="165" fontId="13" fillId="14" borderId="0" xfId="1" applyNumberFormat="1" applyFont="1" applyFill="1" applyProtection="1">
      <protection locked="0"/>
    </xf>
    <xf numFmtId="165" fontId="13" fillId="14" borderId="2" xfId="1" applyNumberFormat="1" applyFont="1" applyFill="1" applyBorder="1" applyProtection="1">
      <protection locked="0"/>
    </xf>
    <xf numFmtId="165" fontId="13" fillId="0" borderId="2" xfId="4" applyNumberFormat="1" applyFont="1" applyFill="1" applyBorder="1" applyAlignment="1" applyProtection="1">
      <alignment horizontal="fill"/>
    </xf>
    <xf numFmtId="165" fontId="13" fillId="0" borderId="0" xfId="4" applyNumberFormat="1" applyFont="1" applyFill="1" applyBorder="1" applyAlignment="1" applyProtection="1">
      <alignment horizontal="fill"/>
    </xf>
    <xf numFmtId="165" fontId="13" fillId="0" borderId="3" xfId="4" applyNumberFormat="1" applyFont="1" applyFill="1" applyBorder="1" applyAlignment="1" applyProtection="1">
      <alignment horizontal="fill"/>
    </xf>
    <xf numFmtId="166" fontId="13" fillId="0" borderId="2" xfId="4" applyNumberFormat="1" applyFont="1" applyFill="1" applyBorder="1" applyProtection="1">
      <protection locked="0"/>
    </xf>
    <xf numFmtId="166" fontId="13" fillId="0" borderId="0" xfId="4" applyNumberFormat="1" applyFont="1" applyFill="1" applyBorder="1" applyProtection="1">
      <protection locked="0"/>
    </xf>
    <xf numFmtId="166" fontId="13" fillId="0" borderId="3" xfId="4" applyNumberFormat="1" applyFont="1" applyFill="1" applyBorder="1" applyProtection="1">
      <protection locked="0"/>
    </xf>
    <xf numFmtId="2" fontId="13" fillId="12" borderId="3" xfId="1" applyNumberFormat="1" applyFont="1" applyFill="1" applyBorder="1" applyAlignment="1" applyProtection="1">
      <protection locked="0"/>
    </xf>
    <xf numFmtId="2" fontId="13" fillId="12" borderId="2" xfId="1" applyNumberFormat="1" applyFont="1" applyFill="1" applyBorder="1" applyProtection="1">
      <protection locked="0"/>
    </xf>
    <xf numFmtId="2" fontId="13" fillId="12" borderId="0" xfId="1" applyNumberFormat="1" applyFont="1" applyFill="1" applyBorder="1" applyProtection="1">
      <protection locked="0"/>
    </xf>
    <xf numFmtId="2" fontId="13" fillId="0" borderId="3" xfId="0" applyNumberFormat="1" applyFont="1" applyBorder="1" applyProtection="1"/>
    <xf numFmtId="2" fontId="13" fillId="3" borderId="2" xfId="0" applyNumberFormat="1" applyFont="1" applyFill="1" applyBorder="1" applyProtection="1"/>
    <xf numFmtId="2" fontId="13" fillId="3" borderId="0" xfId="0" applyNumberFormat="1" applyFont="1" applyFill="1" applyBorder="1" applyProtection="1"/>
    <xf numFmtId="2" fontId="13" fillId="12" borderId="2" xfId="0" applyNumberFormat="1" applyFont="1" applyFill="1" applyBorder="1" applyProtection="1"/>
    <xf numFmtId="2" fontId="13" fillId="12" borderId="0" xfId="0" applyNumberFormat="1" applyFont="1" applyFill="1" applyBorder="1" applyProtection="1"/>
    <xf numFmtId="2" fontId="13" fillId="12" borderId="0" xfId="1" applyNumberFormat="1" applyFont="1" applyFill="1" applyBorder="1" applyProtection="1"/>
    <xf numFmtId="2" fontId="13" fillId="12" borderId="3" xfId="1" applyNumberFormat="1" applyFont="1" applyFill="1" applyBorder="1" applyAlignment="1" applyProtection="1"/>
    <xf numFmtId="2" fontId="13" fillId="12" borderId="2" xfId="1" applyNumberFormat="1" applyFont="1" applyFill="1" applyBorder="1" applyProtection="1"/>
    <xf numFmtId="2" fontId="13" fillId="3" borderId="2" xfId="0" applyNumberFormat="1" applyFont="1" applyFill="1" applyBorder="1" applyProtection="1">
      <protection locked="0"/>
    </xf>
    <xf numFmtId="2" fontId="13" fillId="3" borderId="0" xfId="0" applyNumberFormat="1" applyFont="1" applyFill="1" applyBorder="1" applyProtection="1">
      <protection locked="0"/>
    </xf>
    <xf numFmtId="2" fontId="13" fillId="0" borderId="3" xfId="0" applyNumberFormat="1" applyFont="1" applyBorder="1" applyProtection="1">
      <protection locked="0"/>
    </xf>
    <xf numFmtId="165" fontId="17" fillId="0" borderId="2" xfId="2" applyNumberFormat="1" applyFont="1" applyFill="1" applyBorder="1" applyProtection="1">
      <protection locked="0"/>
    </xf>
    <xf numFmtId="165" fontId="17" fillId="0" borderId="0" xfId="2" applyNumberFormat="1" applyFont="1" applyFill="1" applyProtection="1">
      <protection locked="0"/>
    </xf>
    <xf numFmtId="165" fontId="13" fillId="0" borderId="0" xfId="2" applyNumberFormat="1" applyFont="1" applyFill="1" applyProtection="1">
      <protection locked="0"/>
    </xf>
    <xf numFmtId="165" fontId="17" fillId="0" borderId="3" xfId="2" applyNumberFormat="1" applyFont="1" applyFill="1" applyBorder="1" applyProtection="1">
      <protection locked="0"/>
    </xf>
    <xf numFmtId="165" fontId="13" fillId="0" borderId="3" xfId="2" applyNumberFormat="1" applyFont="1" applyFill="1" applyBorder="1" applyProtection="1">
      <protection locked="0"/>
    </xf>
    <xf numFmtId="165" fontId="17" fillId="14" borderId="2" xfId="1" applyNumberFormat="1" applyFont="1" applyFill="1" applyBorder="1" applyProtection="1">
      <protection locked="0"/>
    </xf>
    <xf numFmtId="165" fontId="17" fillId="14" borderId="0" xfId="1" applyNumberFormat="1" applyFont="1" applyFill="1" applyProtection="1">
      <protection locked="0"/>
    </xf>
    <xf numFmtId="165" fontId="17" fillId="14" borderId="3" xfId="1" applyNumberFormat="1" applyFont="1" applyFill="1" applyBorder="1" applyProtection="1">
      <protection locked="0"/>
    </xf>
    <xf numFmtId="165" fontId="13" fillId="14" borderId="3" xfId="1" applyNumberFormat="1" applyFont="1" applyFill="1" applyBorder="1" applyProtection="1">
      <protection locked="0"/>
    </xf>
    <xf numFmtId="165" fontId="13" fillId="14" borderId="0" xfId="1" applyNumberFormat="1" applyFont="1" applyFill="1" applyProtection="1">
      <protection locked="0"/>
    </xf>
    <xf numFmtId="165" fontId="13" fillId="14" borderId="2" xfId="1" applyNumberFormat="1" applyFont="1" applyFill="1" applyBorder="1" applyProtection="1">
      <protection locked="0"/>
    </xf>
    <xf numFmtId="166" fontId="13" fillId="0" borderId="0" xfId="3" applyNumberFormat="1" applyFont="1" applyFill="1" applyBorder="1" applyProtection="1">
      <protection locked="0"/>
    </xf>
    <xf numFmtId="166" fontId="13" fillId="0" borderId="3" xfId="3" applyNumberFormat="1" applyFont="1" applyFill="1" applyBorder="1" applyProtection="1">
      <protection locked="0"/>
    </xf>
    <xf numFmtId="2" fontId="13" fillId="12" borderId="3" xfId="1" applyNumberFormat="1" applyFont="1" applyFill="1" applyBorder="1" applyAlignment="1" applyProtection="1">
      <protection locked="0"/>
    </xf>
    <xf numFmtId="2" fontId="13" fillId="12" borderId="2" xfId="1" applyNumberFormat="1" applyFont="1" applyFill="1" applyBorder="1" applyProtection="1">
      <protection locked="0"/>
    </xf>
    <xf numFmtId="2" fontId="13" fillId="12" borderId="0" xfId="1" applyNumberFormat="1" applyFont="1" applyFill="1" applyBorder="1" applyProtection="1">
      <protection locked="0"/>
    </xf>
    <xf numFmtId="165" fontId="13" fillId="0" borderId="9" xfId="3" applyNumberFormat="1" applyFont="1" applyFill="1" applyBorder="1" applyAlignment="1" applyProtection="1">
      <alignment horizontal="fill"/>
    </xf>
    <xf numFmtId="165" fontId="13" fillId="0" borderId="7" xfId="3" applyNumberFormat="1" applyFont="1" applyFill="1" applyBorder="1" applyAlignment="1" applyProtection="1">
      <alignment horizontal="fill"/>
    </xf>
    <xf numFmtId="165" fontId="13" fillId="0" borderId="8" xfId="3" applyNumberFormat="1" applyFont="1" applyFill="1" applyBorder="1" applyAlignment="1" applyProtection="1">
      <alignment horizontal="fill"/>
    </xf>
    <xf numFmtId="168" fontId="0" fillId="0" borderId="2" xfId="0" applyNumberFormat="1" applyBorder="1" applyProtection="1">
      <protection locked="0"/>
    </xf>
    <xf numFmtId="2" fontId="13" fillId="0" borderId="3" xfId="0" applyNumberFormat="1" applyFont="1" applyBorder="1" applyProtection="1"/>
    <xf numFmtId="2" fontId="13" fillId="3" borderId="2" xfId="0" applyNumberFormat="1" applyFont="1" applyFill="1" applyBorder="1" applyProtection="1"/>
    <xf numFmtId="2" fontId="13" fillId="3" borderId="0" xfId="0" applyNumberFormat="1" applyFont="1" applyFill="1" applyBorder="1" applyProtection="1"/>
    <xf numFmtId="2" fontId="13" fillId="12" borderId="2" xfId="0" applyNumberFormat="1" applyFont="1" applyFill="1" applyBorder="1" applyProtection="1"/>
    <xf numFmtId="2" fontId="13" fillId="12" borderId="0" xfId="0" applyNumberFormat="1" applyFont="1" applyFill="1" applyBorder="1" applyProtection="1"/>
    <xf numFmtId="2" fontId="13" fillId="12" borderId="0" xfId="1" applyNumberFormat="1" applyFont="1" applyFill="1" applyBorder="1" applyProtection="1"/>
    <xf numFmtId="2" fontId="13" fillId="12" borderId="3" xfId="1" applyNumberFormat="1" applyFont="1" applyFill="1" applyBorder="1" applyAlignment="1" applyProtection="1"/>
    <xf numFmtId="2" fontId="13" fillId="12" borderId="2" xfId="1" applyNumberFormat="1" applyFont="1" applyFill="1" applyBorder="1" applyProtection="1"/>
    <xf numFmtId="2" fontId="13" fillId="3" borderId="2" xfId="0" applyNumberFormat="1" applyFont="1" applyFill="1" applyBorder="1" applyProtection="1">
      <protection locked="0"/>
    </xf>
    <xf numFmtId="2" fontId="13" fillId="3" borderId="0" xfId="0" applyNumberFormat="1" applyFont="1" applyFill="1" applyBorder="1" applyProtection="1">
      <protection locked="0"/>
    </xf>
    <xf numFmtId="2" fontId="13" fillId="0" borderId="3" xfId="0" applyNumberFormat="1" applyFont="1" applyBorder="1" applyProtection="1">
      <protection locked="0"/>
    </xf>
    <xf numFmtId="2" fontId="13" fillId="12" borderId="3" xfId="0" applyNumberFormat="1" applyFont="1" applyFill="1" applyBorder="1" applyProtection="1"/>
    <xf numFmtId="165" fontId="17" fillId="0" borderId="2" xfId="2" applyNumberFormat="1" applyFont="1" applyFill="1" applyBorder="1" applyProtection="1">
      <protection locked="0"/>
    </xf>
    <xf numFmtId="165" fontId="13" fillId="0" borderId="0" xfId="2" applyNumberFormat="1" applyFont="1" applyFill="1" applyBorder="1" applyProtection="1">
      <protection locked="0"/>
    </xf>
    <xf numFmtId="165" fontId="17" fillId="0" borderId="3" xfId="2" applyNumberFormat="1" applyFont="1" applyFill="1" applyBorder="1" applyProtection="1">
      <protection locked="0"/>
    </xf>
    <xf numFmtId="165" fontId="13" fillId="0" borderId="3" xfId="2" applyNumberFormat="1" applyFont="1" applyFill="1" applyBorder="1" applyProtection="1">
      <protection locked="0"/>
    </xf>
    <xf numFmtId="165" fontId="17" fillId="14" borderId="2" xfId="1" applyNumberFormat="1" applyFont="1" applyFill="1" applyBorder="1" applyProtection="1">
      <protection locked="0"/>
    </xf>
    <xf numFmtId="165" fontId="17" fillId="14" borderId="3" xfId="1" applyNumberFormat="1" applyFont="1" applyFill="1" applyBorder="1" applyProtection="1">
      <protection locked="0"/>
    </xf>
    <xf numFmtId="165" fontId="13" fillId="14" borderId="3" xfId="1" applyNumberFormat="1" applyFont="1" applyFill="1" applyBorder="1" applyProtection="1">
      <protection locked="0"/>
    </xf>
    <xf numFmtId="165" fontId="13" fillId="14" borderId="2" xfId="1" applyNumberFormat="1" applyFont="1" applyFill="1" applyBorder="1" applyProtection="1">
      <protection locked="0"/>
    </xf>
    <xf numFmtId="165" fontId="17" fillId="0" borderId="0" xfId="2" applyNumberFormat="1" applyFont="1" applyFill="1" applyBorder="1" applyProtection="1">
      <protection locked="0"/>
    </xf>
    <xf numFmtId="165" fontId="17" fillId="14" borderId="0" xfId="1" applyNumberFormat="1" applyFont="1" applyFill="1" applyBorder="1" applyProtection="1">
      <protection locked="0"/>
    </xf>
    <xf numFmtId="165" fontId="13" fillId="14" borderId="0" xfId="1" applyNumberFormat="1" applyFont="1" applyFill="1" applyBorder="1" applyProtection="1">
      <protection locked="0"/>
    </xf>
    <xf numFmtId="165" fontId="13" fillId="0" borderId="2" xfId="2" applyNumberFormat="1" applyFont="1" applyFill="1" applyBorder="1" applyProtection="1">
      <protection locked="0"/>
    </xf>
    <xf numFmtId="2" fontId="13" fillId="0" borderId="0" xfId="5" applyNumberFormat="1" applyFont="1" applyFill="1" applyBorder="1" applyProtection="1"/>
    <xf numFmtId="2" fontId="13" fillId="0" borderId="3" xfId="5" applyNumberFormat="1" applyFont="1" applyFill="1" applyBorder="1" applyProtection="1"/>
    <xf numFmtId="2" fontId="13" fillId="0" borderId="0" xfId="5" applyNumberFormat="1" applyFont="1" applyFill="1" applyBorder="1" applyProtection="1">
      <protection locked="0"/>
    </xf>
    <xf numFmtId="2" fontId="13" fillId="0" borderId="3" xfId="5" applyNumberFormat="1" applyFont="1" applyFill="1" applyBorder="1" applyProtection="1">
      <protection locked="0"/>
    </xf>
    <xf numFmtId="2" fontId="13" fillId="14" borderId="0" xfId="1" applyNumberFormat="1" applyFont="1" applyFill="1" applyBorder="1" applyProtection="1">
      <protection locked="0"/>
    </xf>
    <xf numFmtId="2" fontId="13" fillId="14" borderId="3" xfId="1" applyNumberFormat="1" applyFont="1" applyFill="1" applyBorder="1" applyProtection="1">
      <protection locked="0"/>
    </xf>
    <xf numFmtId="2" fontId="13" fillId="0" borderId="0" xfId="1" applyNumberFormat="1" applyFont="1" applyFill="1" applyBorder="1" applyProtection="1"/>
    <xf numFmtId="2" fontId="13" fillId="3" borderId="0" xfId="0" applyNumberFormat="1" applyFont="1" applyFill="1" applyBorder="1" applyProtection="1"/>
    <xf numFmtId="2" fontId="13" fillId="12" borderId="0" xfId="0" applyNumberFormat="1" applyFont="1" applyFill="1" applyBorder="1" applyProtection="1"/>
    <xf numFmtId="2" fontId="13" fillId="12" borderId="0" xfId="1" applyNumberFormat="1" applyFont="1" applyFill="1" applyBorder="1" applyProtection="1"/>
    <xf numFmtId="2" fontId="13" fillId="3" borderId="3" xfId="0" applyNumberFormat="1" applyFont="1" applyFill="1" applyBorder="1" applyProtection="1"/>
    <xf numFmtId="2" fontId="13" fillId="12" borderId="3" xfId="0" applyNumberFormat="1" applyFont="1" applyFill="1" applyBorder="1" applyProtection="1"/>
    <xf numFmtId="2" fontId="13" fillId="12" borderId="3" xfId="1" applyNumberFormat="1" applyFont="1" applyFill="1" applyBorder="1" applyProtection="1"/>
    <xf numFmtId="2" fontId="13" fillId="0" borderId="0" xfId="0" applyNumberFormat="1" applyFont="1" applyFill="1" applyBorder="1" applyAlignment="1" applyProtection="1">
      <alignment horizontal="right"/>
    </xf>
    <xf numFmtId="2" fontId="13" fillId="0" borderId="3" xfId="0" applyNumberFormat="1" applyFont="1" applyFill="1" applyBorder="1" applyAlignment="1" applyProtection="1">
      <alignment horizontal="right"/>
    </xf>
    <xf numFmtId="0" fontId="0" fillId="0" borderId="0" xfId="0"/>
    <xf numFmtId="2" fontId="4" fillId="5" borderId="0" xfId="0" applyNumberFormat="1" applyFont="1" applyFill="1" applyBorder="1" applyAlignment="1" applyProtection="1">
      <alignment horizontal="right"/>
    </xf>
    <xf numFmtId="0" fontId="0" fillId="6" borderId="10" xfId="0" applyFill="1" applyBorder="1" applyProtection="1"/>
    <xf numFmtId="0" fontId="4" fillId="6" borderId="10" xfId="0" applyFont="1" applyFill="1" applyBorder="1" applyProtection="1"/>
    <xf numFmtId="165" fontId="17" fillId="0" borderId="0" xfId="2" applyNumberFormat="1" applyFont="1" applyFill="1" applyProtection="1">
      <protection locked="0"/>
    </xf>
    <xf numFmtId="165" fontId="13" fillId="0" borderId="0" xfId="2" applyNumberFormat="1" applyFont="1" applyFill="1" applyProtection="1">
      <protection locked="0"/>
    </xf>
    <xf numFmtId="2" fontId="4" fillId="4" borderId="0" xfId="0" applyNumberFormat="1" applyFont="1" applyFill="1" applyBorder="1" applyAlignment="1" applyProtection="1">
      <alignment horizontal="right"/>
    </xf>
    <xf numFmtId="165" fontId="17" fillId="0" borderId="3" xfId="2" applyNumberFormat="1" applyFont="1" applyFill="1" applyBorder="1" applyProtection="1">
      <protection locked="0"/>
    </xf>
    <xf numFmtId="165" fontId="13" fillId="0" borderId="3" xfId="2" applyNumberFormat="1" applyFont="1" applyFill="1" applyBorder="1" applyProtection="1">
      <protection locked="0"/>
    </xf>
    <xf numFmtId="0" fontId="3" fillId="0" borderId="0" xfId="6" applyAlignment="1">
      <alignment horizontal="center"/>
    </xf>
    <xf numFmtId="0" fontId="6" fillId="3" borderId="0" xfId="6" applyFont="1" applyFill="1" applyBorder="1" applyProtection="1"/>
    <xf numFmtId="2" fontId="4" fillId="0" borderId="0" xfId="1" applyNumberFormat="1" applyFont="1" applyFill="1" applyBorder="1" applyAlignment="1" applyProtection="1">
      <alignment horizontal="right"/>
    </xf>
    <xf numFmtId="165" fontId="17" fillId="14" borderId="0" xfId="1" applyNumberFormat="1" applyFont="1" applyFill="1" applyProtection="1">
      <protection locked="0"/>
    </xf>
    <xf numFmtId="165" fontId="17" fillId="14" borderId="3" xfId="1" applyNumberFormat="1" applyFont="1" applyFill="1" applyBorder="1" applyProtection="1">
      <protection locked="0"/>
    </xf>
    <xf numFmtId="165" fontId="13" fillId="14" borderId="3" xfId="1" applyNumberFormat="1" applyFont="1" applyFill="1" applyBorder="1" applyProtection="1">
      <protection locked="0"/>
    </xf>
    <xf numFmtId="165" fontId="13" fillId="14" borderId="0" xfId="1" applyNumberFormat="1" applyFont="1" applyFill="1" applyProtection="1">
      <protection locked="0"/>
    </xf>
    <xf numFmtId="165" fontId="17" fillId="0" borderId="0" xfId="2" applyNumberFormat="1" applyFont="1" applyFill="1" applyBorder="1" applyProtection="1">
      <protection locked="0"/>
    </xf>
    <xf numFmtId="165" fontId="17" fillId="14" borderId="0" xfId="1" applyNumberFormat="1" applyFont="1" applyFill="1" applyBorder="1" applyProtection="1">
      <protection locked="0"/>
    </xf>
    <xf numFmtId="165" fontId="13" fillId="14" borderId="0" xfId="1" applyNumberFormat="1" applyFont="1" applyFill="1" applyBorder="1" applyProtection="1">
      <protection locked="0"/>
    </xf>
    <xf numFmtId="0" fontId="21" fillId="16" borderId="0" xfId="0" applyFont="1" applyFill="1" applyAlignment="1">
      <alignment vertical="center"/>
    </xf>
    <xf numFmtId="0" fontId="26" fillId="0" borderId="0" xfId="0" applyFont="1" applyAlignment="1"/>
    <xf numFmtId="167" fontId="26" fillId="0" borderId="0" xfId="0" applyNumberFormat="1" applyFont="1" applyFill="1" applyBorder="1" applyAlignment="1" applyProtection="1"/>
    <xf numFmtId="167" fontId="4" fillId="6" borderId="10" xfId="0" applyNumberFormat="1" applyFont="1" applyFill="1" applyBorder="1" applyAlignment="1" applyProtection="1">
      <alignment horizontal="left"/>
    </xf>
    <xf numFmtId="0" fontId="3" fillId="0" borderId="8" xfId="6" applyBorder="1" applyProtection="1"/>
    <xf numFmtId="0" fontId="4" fillId="6" borderId="9" xfId="6" applyFont="1" applyFill="1" applyBorder="1" applyProtection="1"/>
    <xf numFmtId="0" fontId="4" fillId="3" borderId="0" xfId="6" applyFont="1" applyFill="1" applyBorder="1" applyAlignment="1" applyProtection="1">
      <alignment horizontal="left"/>
    </xf>
    <xf numFmtId="165" fontId="4" fillId="0" borderId="0" xfId="6" applyNumberFormat="1" applyFont="1" applyFill="1" applyBorder="1" applyProtection="1"/>
    <xf numFmtId="0" fontId="4" fillId="0" borderId="0" xfId="6" applyFont="1" applyFill="1" applyBorder="1" applyAlignment="1" applyProtection="1">
      <alignment horizontal="left"/>
    </xf>
    <xf numFmtId="0" fontId="0" fillId="5" borderId="0" xfId="0" applyFill="1" applyBorder="1" applyAlignment="1" applyProtection="1">
      <alignment horizontal="center"/>
      <protection locked="0"/>
    </xf>
    <xf numFmtId="0" fontId="3" fillId="5" borderId="0" xfId="6" applyFont="1" applyFill="1" applyBorder="1" applyAlignment="1" applyProtection="1">
      <alignment horizontal="center"/>
      <protection locked="0"/>
    </xf>
    <xf numFmtId="0" fontId="5" fillId="0" borderId="0" xfId="0" applyFont="1" applyBorder="1" applyProtection="1"/>
    <xf numFmtId="0" fontId="24" fillId="10" borderId="16" xfId="8" applyFont="1" applyFill="1" applyBorder="1" applyAlignment="1">
      <alignment vertical="center" wrapText="1"/>
    </xf>
    <xf numFmtId="0" fontId="24" fillId="10" borderId="15" xfId="8" applyFont="1" applyFill="1" applyBorder="1" applyAlignment="1">
      <alignment vertical="center" wrapText="1"/>
    </xf>
    <xf numFmtId="0" fontId="23" fillId="10" borderId="12" xfId="8" applyFont="1" applyFill="1" applyBorder="1" applyAlignment="1">
      <alignment horizontal="center" vertical="center" wrapText="1"/>
    </xf>
    <xf numFmtId="0" fontId="23" fillId="10" borderId="12" xfId="8" applyFont="1" applyFill="1" applyBorder="1" applyAlignment="1">
      <alignment horizontal="center" vertical="center"/>
    </xf>
    <xf numFmtId="0" fontId="25" fillId="10" borderId="15" xfId="8" applyFont="1" applyFill="1" applyBorder="1" applyAlignment="1">
      <alignment horizontal="left" vertical="top" wrapText="1"/>
    </xf>
    <xf numFmtId="0" fontId="25" fillId="10" borderId="12" xfId="8" applyFont="1" applyFill="1" applyBorder="1" applyAlignment="1">
      <alignment horizontal="center" vertical="top" wrapText="1"/>
    </xf>
    <xf numFmtId="1" fontId="25" fillId="10" borderId="12" xfId="8" applyNumberFormat="1" applyFont="1" applyFill="1" applyBorder="1" applyAlignment="1">
      <alignment horizontal="center" vertical="top"/>
    </xf>
    <xf numFmtId="168" fontId="25" fillId="10" borderId="12" xfId="8" applyNumberFormat="1" applyFont="1" applyFill="1" applyBorder="1" applyAlignment="1">
      <alignment horizontal="center" vertical="top" wrapText="1"/>
    </xf>
    <xf numFmtId="1" fontId="25" fillId="10" borderId="12" xfId="8" applyNumberFormat="1" applyFont="1" applyFill="1" applyBorder="1" applyAlignment="1">
      <alignment horizontal="center" vertical="top" wrapText="1"/>
    </xf>
    <xf numFmtId="0" fontId="0" fillId="0" borderId="0" xfId="0" applyBorder="1"/>
    <xf numFmtId="0" fontId="0" fillId="0" borderId="0" xfId="0" applyBorder="1" applyAlignment="1">
      <alignment horizontal="center"/>
    </xf>
    <xf numFmtId="0" fontId="3" fillId="0" borderId="2" xfId="6" applyBorder="1"/>
    <xf numFmtId="0" fontId="23" fillId="10" borderId="17" xfId="0"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3" fillId="10" borderId="14" xfId="0" applyFont="1" applyFill="1" applyBorder="1" applyAlignment="1">
      <alignment horizontal="center" vertical="center" wrapText="1"/>
    </xf>
    <xf numFmtId="0" fontId="23" fillId="10" borderId="17" xfId="8" applyFont="1" applyFill="1" applyBorder="1" applyAlignment="1">
      <alignment horizontal="center" vertical="center" wrapText="1"/>
    </xf>
    <xf numFmtId="0" fontId="23" fillId="10" borderId="18" xfId="8" applyFont="1" applyFill="1" applyBorder="1" applyAlignment="1">
      <alignment horizontal="center" vertical="center" wrapText="1"/>
    </xf>
    <xf numFmtId="0" fontId="23" fillId="10" borderId="14" xfId="8" applyFont="1" applyFill="1" applyBorder="1" applyAlignment="1">
      <alignment horizontal="center" vertical="center" wrapText="1"/>
    </xf>
    <xf numFmtId="0" fontId="4" fillId="6" borderId="2" xfId="0" applyFont="1" applyFill="1" applyBorder="1" applyAlignment="1" applyProtection="1">
      <alignment horizontal="center"/>
    </xf>
    <xf numFmtId="0" fontId="4" fillId="6" borderId="0" xfId="0" applyFont="1" applyFill="1" applyAlignment="1" applyProtection="1">
      <alignment horizontal="center"/>
    </xf>
    <xf numFmtId="0" fontId="4" fillId="6" borderId="3" xfId="0" applyFont="1" applyFill="1" applyBorder="1" applyAlignment="1" applyProtection="1">
      <alignment horizontal="center"/>
    </xf>
    <xf numFmtId="0" fontId="4" fillId="6" borderId="2" xfId="6" applyFont="1" applyFill="1" applyBorder="1" applyAlignment="1" applyProtection="1">
      <alignment horizontal="center"/>
    </xf>
    <xf numFmtId="0" fontId="4" fillId="6" borderId="0" xfId="6" applyFont="1" applyFill="1" applyAlignment="1" applyProtection="1">
      <alignment horizontal="center"/>
    </xf>
    <xf numFmtId="0" fontId="4" fillId="6" borderId="3" xfId="6" applyFont="1" applyFill="1" applyBorder="1" applyAlignment="1" applyProtection="1">
      <alignment horizontal="center"/>
    </xf>
    <xf numFmtId="0" fontId="4" fillId="6" borderId="0" xfId="0" applyFont="1" applyFill="1" applyAlignment="1" applyProtection="1">
      <alignment horizontal="center" vertical="center"/>
    </xf>
    <xf numFmtId="0" fontId="4" fillId="6" borderId="3" xfId="0" applyFont="1" applyFill="1" applyBorder="1" applyAlignment="1" applyProtection="1">
      <alignment horizontal="center" vertical="center"/>
    </xf>
    <xf numFmtId="172" fontId="25" fillId="8" borderId="13" xfId="0" applyNumberFormat="1" applyFont="1" applyFill="1" applyBorder="1" applyAlignment="1">
      <alignment vertical="top"/>
    </xf>
    <xf numFmtId="172" fontId="25" fillId="8" borderId="13" xfId="7" applyNumberFormat="1" applyFont="1" applyFill="1" applyBorder="1" applyAlignment="1">
      <alignment horizontal="left" vertical="top"/>
    </xf>
    <xf numFmtId="172" fontId="25" fillId="8" borderId="13" xfId="7" applyNumberFormat="1" applyFont="1" applyFill="1" applyBorder="1" applyAlignment="1">
      <alignment vertical="top" wrapText="1"/>
    </xf>
  </cellXfs>
  <cellStyles count="9">
    <cellStyle name="Currency 2" xfId="7"/>
    <cellStyle name="Mike's" xfId="1"/>
    <cellStyle name="Normal" xfId="0" builtinId="0"/>
    <cellStyle name="Normal 2" xfId="6"/>
    <cellStyle name="Normal 2 3" xfId="8"/>
    <cellStyle name="Normal_Black09" xfId="2"/>
    <cellStyle name="Normal_Brown09" xfId="3"/>
    <cellStyle name="Normal_DBrown09" xfId="4"/>
    <cellStyle name="Normal_Spec09"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22"/>
  <sheetViews>
    <sheetView tabSelected="1" topLeftCell="A13" workbookViewId="0">
      <selection activeCell="B21" sqref="B21"/>
    </sheetView>
  </sheetViews>
  <sheetFormatPr defaultRowHeight="33.75" customHeight="1" x14ac:dyDescent="0.2"/>
  <cols>
    <col min="1" max="1" width="6.7109375" style="258" customWidth="1"/>
    <col min="2" max="2" width="133.140625" style="258" customWidth="1"/>
    <col min="3" max="3" width="5.28515625" style="258" customWidth="1"/>
    <col min="4" max="16384" width="9.140625" style="258"/>
  </cols>
  <sheetData>
    <row r="2" spans="2:2" ht="33.75" customHeight="1" x14ac:dyDescent="0.2">
      <c r="B2" s="257" t="s">
        <v>77</v>
      </c>
    </row>
    <row r="3" spans="2:2" ht="18" customHeight="1" x14ac:dyDescent="0.2"/>
    <row r="4" spans="2:2" ht="60.75" customHeight="1" x14ac:dyDescent="0.2">
      <c r="B4" s="282" t="s">
        <v>203</v>
      </c>
    </row>
    <row r="5" spans="2:2" ht="69.75" customHeight="1" x14ac:dyDescent="0.2">
      <c r="B5" s="259" t="s">
        <v>204</v>
      </c>
    </row>
    <row r="6" spans="2:2" ht="78" customHeight="1" x14ac:dyDescent="0.2">
      <c r="B6" s="281" t="s">
        <v>205</v>
      </c>
    </row>
    <row r="7" spans="2:2" ht="40.5" customHeight="1" x14ac:dyDescent="0.2">
      <c r="B7" s="259" t="s">
        <v>206</v>
      </c>
    </row>
    <row r="8" spans="2:2" ht="88.5" customHeight="1" x14ac:dyDescent="0.2">
      <c r="B8" s="282" t="s">
        <v>207</v>
      </c>
    </row>
    <row r="9" spans="2:2" ht="108.75" customHeight="1" x14ac:dyDescent="0.2">
      <c r="B9" s="259" t="s">
        <v>208</v>
      </c>
    </row>
    <row r="10" spans="2:2" ht="57" customHeight="1" x14ac:dyDescent="0.2">
      <c r="B10" s="282" t="s">
        <v>209</v>
      </c>
    </row>
    <row r="11" spans="2:2" ht="51" customHeight="1" x14ac:dyDescent="0.2">
      <c r="B11" s="259" t="s">
        <v>210</v>
      </c>
    </row>
    <row r="12" spans="2:2" ht="44.25" customHeight="1" x14ac:dyDescent="0.2">
      <c r="B12" s="282" t="s">
        <v>211</v>
      </c>
    </row>
    <row r="13" spans="2:2" ht="33.75" customHeight="1" x14ac:dyDescent="0.2">
      <c r="B13" s="259" t="s">
        <v>212</v>
      </c>
    </row>
    <row r="14" spans="2:2" ht="39.75" customHeight="1" x14ac:dyDescent="0.2">
      <c r="B14" s="282" t="s">
        <v>213</v>
      </c>
    </row>
    <row r="15" spans="2:2" ht="33.75" customHeight="1" x14ac:dyDescent="0.2">
      <c r="B15" s="259" t="s">
        <v>214</v>
      </c>
    </row>
    <row r="16" spans="2:2" ht="33.75" customHeight="1" x14ac:dyDescent="0.2">
      <c r="B16" s="282" t="s">
        <v>215</v>
      </c>
    </row>
    <row r="17" spans="2:2" ht="33.75" customHeight="1" x14ac:dyDescent="0.2">
      <c r="B17" s="259" t="s">
        <v>216</v>
      </c>
    </row>
    <row r="18" spans="2:2" ht="45.75" customHeight="1" x14ac:dyDescent="0.2">
      <c r="B18" s="282" t="s">
        <v>217</v>
      </c>
    </row>
    <row r="19" spans="2:2" ht="54" customHeight="1" x14ac:dyDescent="0.2">
      <c r="B19" s="259" t="s">
        <v>218</v>
      </c>
    </row>
    <row r="20" spans="2:2" ht="45.75" customHeight="1" x14ac:dyDescent="0.2">
      <c r="B20" s="282" t="s">
        <v>238</v>
      </c>
    </row>
    <row r="21" spans="2:2" ht="48" customHeight="1" x14ac:dyDescent="0.2">
      <c r="B21" s="259" t="s">
        <v>239</v>
      </c>
    </row>
    <row r="22" spans="2:2" ht="33.75" customHeight="1" x14ac:dyDescent="0.2">
      <c r="B22" s="409" t="s">
        <v>219</v>
      </c>
    </row>
  </sheetData>
  <pageMargins left="0.25" right="0.25" top="0.75" bottom="0.75" header="0.3" footer="0.3"/>
  <pageSetup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zoomScaleNormal="100" workbookViewId="0">
      <selection activeCell="E9" sqref="E9"/>
    </sheetView>
  </sheetViews>
  <sheetFormatPr defaultRowHeight="12.75" x14ac:dyDescent="0.2"/>
  <cols>
    <col min="1" max="1" width="3.42578125" style="256" customWidth="1"/>
    <col min="2" max="2" width="13.28515625" style="256" customWidth="1"/>
    <col min="3" max="3" width="11.7109375" style="256" customWidth="1"/>
    <col min="4" max="4" width="12.140625" style="256" customWidth="1"/>
    <col min="5" max="5" width="9.140625" style="256"/>
    <col min="6" max="6" width="4.28515625" style="256" customWidth="1"/>
    <col min="7" max="7" width="14.140625" style="256" customWidth="1"/>
    <col min="8" max="8" width="10.140625" style="256" customWidth="1"/>
    <col min="9" max="9" width="12.85546875" style="256" customWidth="1"/>
    <col min="10" max="10" width="9.140625" style="256"/>
    <col min="11" max="11" width="4.28515625" style="256" customWidth="1"/>
    <col min="12" max="12" width="15.42578125" style="256" customWidth="1"/>
    <col min="13" max="13" width="11.28515625" style="256" customWidth="1"/>
    <col min="14" max="14" width="13.28515625" style="256" customWidth="1"/>
    <col min="15" max="15" width="9.140625" style="256"/>
    <col min="16" max="16" width="4.28515625" style="256" customWidth="1"/>
    <col min="17" max="17" width="16.140625" style="256" customWidth="1"/>
    <col min="18" max="18" width="9.5703125" style="256" bestFit="1" customWidth="1"/>
    <col min="19" max="19" width="10.5703125" style="256" customWidth="1"/>
    <col min="20" max="20" width="10" style="256" bestFit="1" customWidth="1"/>
    <col min="21" max="21" width="4.5703125" style="256" customWidth="1"/>
    <col min="22" max="16384" width="9.140625" style="256"/>
  </cols>
  <sheetData>
    <row r="1" spans="1:21" ht="15.75" x14ac:dyDescent="0.25">
      <c r="A1" s="263"/>
      <c r="B1" s="263"/>
      <c r="C1" s="263"/>
      <c r="D1" s="263"/>
      <c r="E1" s="263"/>
      <c r="F1" s="263"/>
      <c r="G1" s="263"/>
      <c r="H1" s="263"/>
      <c r="I1" s="263"/>
      <c r="J1" s="263"/>
      <c r="K1" s="263"/>
      <c r="L1" s="263"/>
      <c r="M1" s="263"/>
      <c r="N1" s="263"/>
      <c r="O1" s="263"/>
      <c r="P1" s="263"/>
      <c r="Q1" s="263"/>
      <c r="R1" s="263"/>
      <c r="S1" s="263"/>
      <c r="T1" s="263"/>
      <c r="U1" s="263"/>
    </row>
    <row r="2" spans="1:21" ht="15.75" x14ac:dyDescent="0.25">
      <c r="A2" s="263"/>
      <c r="B2" s="263"/>
      <c r="C2" s="263"/>
      <c r="D2" s="263"/>
      <c r="E2" s="263"/>
      <c r="F2" s="263"/>
      <c r="G2" s="263"/>
      <c r="H2" s="263"/>
      <c r="I2" s="263"/>
      <c r="J2" s="263"/>
      <c r="K2" s="263"/>
      <c r="L2" s="263"/>
      <c r="M2" s="263"/>
      <c r="N2" s="263"/>
      <c r="O2" s="263"/>
      <c r="P2" s="263"/>
      <c r="Q2" s="263"/>
      <c r="R2" s="263"/>
      <c r="S2" s="263"/>
      <c r="T2" s="263"/>
      <c r="U2" s="263"/>
    </row>
    <row r="3" spans="1:21" ht="15.75" x14ac:dyDescent="0.25">
      <c r="A3" s="263"/>
      <c r="B3" s="260" t="s">
        <v>78</v>
      </c>
      <c r="C3" s="260"/>
      <c r="D3" s="260"/>
      <c r="E3" s="263"/>
      <c r="F3" s="263"/>
      <c r="G3" s="260" t="s">
        <v>94</v>
      </c>
      <c r="H3" s="260"/>
      <c r="I3" s="260"/>
      <c r="J3" s="263"/>
      <c r="K3" s="263"/>
      <c r="L3" s="260" t="s">
        <v>95</v>
      </c>
      <c r="M3" s="260"/>
      <c r="N3" s="260"/>
      <c r="O3" s="263"/>
      <c r="P3" s="263"/>
      <c r="Q3" s="260" t="s">
        <v>96</v>
      </c>
      <c r="R3" s="260"/>
      <c r="S3" s="260"/>
      <c r="T3" s="260"/>
      <c r="U3" s="263"/>
    </row>
    <row r="4" spans="1:21" ht="15.75" x14ac:dyDescent="0.25">
      <c r="A4" s="263"/>
      <c r="B4" s="263"/>
      <c r="C4" s="263"/>
      <c r="D4" s="263"/>
      <c r="E4" s="263"/>
      <c r="F4" s="263"/>
      <c r="G4" s="263"/>
      <c r="H4" s="263"/>
      <c r="I4" s="263"/>
      <c r="J4" s="263"/>
      <c r="K4" s="263"/>
      <c r="L4" s="263"/>
      <c r="M4" s="263"/>
      <c r="N4" s="263"/>
      <c r="O4" s="263"/>
      <c r="P4" s="263"/>
      <c r="Q4" s="263"/>
      <c r="R4" s="263"/>
      <c r="S4" s="263"/>
      <c r="T4" s="263"/>
      <c r="U4" s="263"/>
    </row>
    <row r="5" spans="1:21" ht="15.75" x14ac:dyDescent="0.25">
      <c r="A5" s="263"/>
      <c r="B5" s="266" t="s">
        <v>79</v>
      </c>
      <c r="C5" s="263"/>
      <c r="D5" s="263"/>
      <c r="E5" s="263"/>
      <c r="F5" s="263"/>
      <c r="G5" s="266" t="s">
        <v>79</v>
      </c>
      <c r="H5" s="263"/>
      <c r="I5" s="263"/>
      <c r="J5" s="263"/>
      <c r="K5" s="263"/>
      <c r="L5" s="266" t="s">
        <v>79</v>
      </c>
      <c r="M5" s="263"/>
      <c r="N5" s="263"/>
      <c r="O5" s="263"/>
      <c r="P5" s="263"/>
      <c r="Q5" s="266" t="s">
        <v>97</v>
      </c>
      <c r="R5" s="263"/>
      <c r="S5" s="263"/>
      <c r="T5" s="263"/>
      <c r="U5" s="263"/>
    </row>
    <row r="6" spans="1:21" ht="16.5" thickBot="1" x14ac:dyDescent="0.3">
      <c r="A6" s="263"/>
      <c r="B6" s="263"/>
      <c r="C6" s="263"/>
      <c r="D6" s="263"/>
      <c r="E6" s="263"/>
      <c r="F6" s="263"/>
      <c r="G6" s="263"/>
      <c r="H6" s="263"/>
      <c r="I6" s="263"/>
      <c r="J6" s="263"/>
      <c r="K6" s="263"/>
      <c r="L6" s="263"/>
      <c r="M6" s="263"/>
      <c r="N6" s="263"/>
      <c r="O6" s="263"/>
      <c r="P6" s="263"/>
      <c r="Q6" s="263"/>
      <c r="R6" s="263"/>
      <c r="S6" s="263"/>
      <c r="T6" s="263"/>
      <c r="U6" s="263"/>
    </row>
    <row r="7" spans="1:21" ht="16.5" thickBot="1" x14ac:dyDescent="0.3">
      <c r="A7" s="263"/>
      <c r="B7" s="264" t="s">
        <v>0</v>
      </c>
      <c r="C7" s="264" t="s">
        <v>80</v>
      </c>
      <c r="D7" s="264" t="s">
        <v>81</v>
      </c>
      <c r="E7" s="263"/>
      <c r="F7" s="263"/>
      <c r="G7" s="264" t="s">
        <v>0</v>
      </c>
      <c r="H7" s="265" t="s">
        <v>80</v>
      </c>
      <c r="I7" s="265" t="s">
        <v>81</v>
      </c>
      <c r="J7" s="263"/>
      <c r="K7" s="263"/>
      <c r="L7" s="264" t="s">
        <v>0</v>
      </c>
      <c r="M7" s="264" t="s">
        <v>80</v>
      </c>
      <c r="N7" s="264" t="s">
        <v>81</v>
      </c>
      <c r="O7" s="263"/>
      <c r="P7" s="263"/>
      <c r="Q7" s="264"/>
      <c r="R7" s="264" t="s">
        <v>98</v>
      </c>
      <c r="S7" s="264" t="s">
        <v>80</v>
      </c>
      <c r="T7" s="264" t="s">
        <v>81</v>
      </c>
      <c r="U7" s="263"/>
    </row>
    <row r="8" spans="1:21" ht="16.5" thickBot="1" x14ac:dyDescent="0.3">
      <c r="A8" s="263"/>
      <c r="B8" s="272" t="s">
        <v>132</v>
      </c>
      <c r="C8" s="272" t="s">
        <v>145</v>
      </c>
      <c r="D8" s="447">
        <v>0.23400000000000001</v>
      </c>
      <c r="E8" s="263"/>
      <c r="F8" s="263"/>
      <c r="G8" s="261" t="s">
        <v>132</v>
      </c>
      <c r="H8" s="261" t="s">
        <v>106</v>
      </c>
      <c r="I8" s="449">
        <v>0.23400000000000001</v>
      </c>
      <c r="J8" s="263"/>
      <c r="K8" s="263"/>
      <c r="L8" s="261" t="s">
        <v>132</v>
      </c>
      <c r="M8" s="261" t="s">
        <v>163</v>
      </c>
      <c r="N8" s="449">
        <v>0.23400000000000001</v>
      </c>
      <c r="O8" s="263"/>
      <c r="P8" s="263"/>
      <c r="Q8" s="261" t="s">
        <v>100</v>
      </c>
      <c r="R8" s="261" t="s">
        <v>47</v>
      </c>
      <c r="S8" s="261" t="s">
        <v>171</v>
      </c>
      <c r="T8" s="449">
        <v>3.75</v>
      </c>
      <c r="U8" s="263"/>
    </row>
    <row r="9" spans="1:21" ht="30.75" thickBot="1" x14ac:dyDescent="0.3">
      <c r="A9" s="263"/>
      <c r="B9" s="272" t="s">
        <v>133</v>
      </c>
      <c r="C9" s="272" t="s">
        <v>146</v>
      </c>
      <c r="D9" s="447">
        <v>0.29099999999999998</v>
      </c>
      <c r="E9" s="263"/>
      <c r="F9" s="263"/>
      <c r="G9" s="261" t="s">
        <v>133</v>
      </c>
      <c r="H9" s="261" t="s">
        <v>156</v>
      </c>
      <c r="I9" s="449">
        <v>0.29099999999999998</v>
      </c>
      <c r="J9" s="263"/>
      <c r="K9" s="263"/>
      <c r="L9" s="261" t="s">
        <v>134</v>
      </c>
      <c r="M9" s="261" t="s">
        <v>164</v>
      </c>
      <c r="N9" s="449">
        <v>0.2</v>
      </c>
      <c r="O9" s="263"/>
      <c r="P9" s="263"/>
      <c r="Q9" s="261" t="s">
        <v>101</v>
      </c>
      <c r="R9" s="261" t="s">
        <v>99</v>
      </c>
      <c r="S9" s="261" t="s">
        <v>161</v>
      </c>
      <c r="T9" s="449">
        <v>0.55000000000000004</v>
      </c>
      <c r="U9" s="263"/>
    </row>
    <row r="10" spans="1:21" ht="30.75" thickBot="1" x14ac:dyDescent="0.3">
      <c r="A10" s="263"/>
      <c r="B10" s="272" t="s">
        <v>134</v>
      </c>
      <c r="C10" s="272" t="s">
        <v>147</v>
      </c>
      <c r="D10" s="447">
        <v>0.2</v>
      </c>
      <c r="E10" s="263"/>
      <c r="F10" s="263"/>
      <c r="G10" s="261" t="s">
        <v>134</v>
      </c>
      <c r="H10" s="261" t="s">
        <v>157</v>
      </c>
      <c r="I10" s="449">
        <v>0.2</v>
      </c>
      <c r="J10" s="263"/>
      <c r="K10" s="263"/>
      <c r="L10" s="261" t="s">
        <v>117</v>
      </c>
      <c r="M10" s="261" t="s">
        <v>165</v>
      </c>
      <c r="N10" s="449">
        <v>0.23300000000000001</v>
      </c>
      <c r="O10" s="263"/>
      <c r="P10" s="263"/>
      <c r="Q10" s="261" t="s">
        <v>102</v>
      </c>
      <c r="R10" s="261" t="s">
        <v>103</v>
      </c>
      <c r="S10" s="261" t="s">
        <v>172</v>
      </c>
      <c r="T10" s="449">
        <v>0.871</v>
      </c>
      <c r="U10" s="263"/>
    </row>
    <row r="11" spans="1:21" ht="30.75" thickBot="1" x14ac:dyDescent="0.3">
      <c r="A11" s="263"/>
      <c r="B11" s="272" t="s">
        <v>117</v>
      </c>
      <c r="C11" s="272" t="s">
        <v>148</v>
      </c>
      <c r="D11" s="447">
        <v>0.23300000000000001</v>
      </c>
      <c r="E11" s="263"/>
      <c r="F11" s="263"/>
      <c r="G11" s="261" t="s">
        <v>117</v>
      </c>
      <c r="H11" s="261" t="s">
        <v>157</v>
      </c>
      <c r="I11" s="449">
        <v>0.23300000000000001</v>
      </c>
      <c r="J11" s="263"/>
      <c r="K11" s="263"/>
      <c r="L11" s="261" t="s">
        <v>82</v>
      </c>
      <c r="M11" s="261" t="s">
        <v>162</v>
      </c>
      <c r="N11" s="449">
        <v>0.251</v>
      </c>
      <c r="O11" s="263"/>
      <c r="P11" s="263"/>
      <c r="Q11" s="261" t="s">
        <v>105</v>
      </c>
      <c r="R11" s="261" t="s">
        <v>47</v>
      </c>
      <c r="S11" s="261" t="s">
        <v>173</v>
      </c>
      <c r="T11" s="449">
        <v>0.37</v>
      </c>
      <c r="U11" s="263"/>
    </row>
    <row r="12" spans="1:21" ht="30.75" thickBot="1" x14ac:dyDescent="0.3">
      <c r="A12" s="263"/>
      <c r="B12" s="272" t="s">
        <v>82</v>
      </c>
      <c r="C12" s="272" t="s">
        <v>149</v>
      </c>
      <c r="D12" s="447">
        <v>0.251</v>
      </c>
      <c r="E12" s="263"/>
      <c r="F12" s="263"/>
      <c r="G12" s="261" t="s">
        <v>82</v>
      </c>
      <c r="H12" s="261" t="s">
        <v>156</v>
      </c>
      <c r="I12" s="449">
        <v>0.251</v>
      </c>
      <c r="J12" s="263"/>
      <c r="K12" s="263"/>
      <c r="L12" s="261" t="s">
        <v>83</v>
      </c>
      <c r="M12" s="261" t="s">
        <v>109</v>
      </c>
      <c r="N12" s="449">
        <v>0.17399999999999999</v>
      </c>
      <c r="O12" s="263"/>
      <c r="P12" s="263"/>
      <c r="Q12" s="261" t="s">
        <v>107</v>
      </c>
      <c r="R12" s="261" t="s">
        <v>47</v>
      </c>
      <c r="S12" s="261" t="s">
        <v>174</v>
      </c>
      <c r="T12" s="449">
        <v>0.43</v>
      </c>
      <c r="U12" s="263"/>
    </row>
    <row r="13" spans="1:21" ht="30.75" thickBot="1" x14ac:dyDescent="0.3">
      <c r="A13" s="263"/>
      <c r="B13" s="272" t="s">
        <v>83</v>
      </c>
      <c r="C13" s="272" t="s">
        <v>150</v>
      </c>
      <c r="D13" s="447">
        <v>0.17399999999999999</v>
      </c>
      <c r="E13" s="263"/>
      <c r="F13" s="263"/>
      <c r="G13" s="261" t="s">
        <v>83</v>
      </c>
      <c r="H13" s="261" t="s">
        <v>158</v>
      </c>
      <c r="I13" s="449">
        <v>0.17399999999999999</v>
      </c>
      <c r="J13" s="263"/>
      <c r="K13" s="263"/>
      <c r="L13" s="261" t="s">
        <v>30</v>
      </c>
      <c r="M13" s="261" t="s">
        <v>162</v>
      </c>
      <c r="N13" s="449">
        <v>0.23499999999999999</v>
      </c>
      <c r="O13" s="263"/>
      <c r="P13" s="263"/>
      <c r="Q13" s="261" t="s">
        <v>108</v>
      </c>
      <c r="R13" s="261" t="s">
        <v>47</v>
      </c>
      <c r="S13" s="261" t="s">
        <v>175</v>
      </c>
      <c r="T13" s="449">
        <v>0.37</v>
      </c>
      <c r="U13" s="263"/>
    </row>
    <row r="14" spans="1:21" ht="30.75" thickBot="1" x14ac:dyDescent="0.3">
      <c r="A14" s="263"/>
      <c r="B14" s="272" t="s">
        <v>30</v>
      </c>
      <c r="C14" s="272" t="s">
        <v>150</v>
      </c>
      <c r="D14" s="447">
        <v>0.23499999999999999</v>
      </c>
      <c r="E14" s="263"/>
      <c r="F14" s="263"/>
      <c r="G14" s="261" t="s">
        <v>30</v>
      </c>
      <c r="H14" s="261" t="s">
        <v>109</v>
      </c>
      <c r="I14" s="449">
        <v>0.23499999999999999</v>
      </c>
      <c r="J14" s="263"/>
      <c r="K14" s="263"/>
      <c r="L14" s="261" t="s">
        <v>144</v>
      </c>
      <c r="M14" s="267" t="s">
        <v>230</v>
      </c>
      <c r="N14" s="449">
        <v>2.3900000000000002E-3</v>
      </c>
      <c r="O14" s="263"/>
      <c r="P14" s="263"/>
      <c r="Q14" s="261" t="s">
        <v>50</v>
      </c>
      <c r="R14" s="261" t="s">
        <v>99</v>
      </c>
      <c r="S14" s="261" t="s">
        <v>110</v>
      </c>
      <c r="T14" s="449">
        <v>0.56699999999999995</v>
      </c>
      <c r="U14" s="263"/>
    </row>
    <row r="15" spans="1:21" ht="30.75" thickBot="1" x14ac:dyDescent="0.3">
      <c r="A15" s="263"/>
      <c r="B15" s="272" t="s">
        <v>144</v>
      </c>
      <c r="C15" s="273" t="s">
        <v>229</v>
      </c>
      <c r="D15" s="447">
        <v>2.3900000000000002E-3</v>
      </c>
      <c r="E15" s="263"/>
      <c r="F15" s="263"/>
      <c r="G15" s="261" t="s">
        <v>144</v>
      </c>
      <c r="H15" s="267" t="s">
        <v>230</v>
      </c>
      <c r="I15" s="449">
        <v>2.3900000000000002E-3</v>
      </c>
      <c r="J15" s="263"/>
      <c r="K15" s="263"/>
      <c r="L15" s="261" t="s">
        <v>84</v>
      </c>
      <c r="M15" s="261" t="s">
        <v>151</v>
      </c>
      <c r="N15" s="449">
        <v>0.83299999999999996</v>
      </c>
      <c r="O15" s="263"/>
      <c r="P15" s="263"/>
      <c r="Q15" s="261" t="s">
        <v>51</v>
      </c>
      <c r="R15" s="261" t="s">
        <v>47</v>
      </c>
      <c r="S15" s="261" t="s">
        <v>88</v>
      </c>
      <c r="T15" s="449">
        <v>0.73499999999999999</v>
      </c>
      <c r="U15" s="263"/>
    </row>
    <row r="16" spans="1:21" ht="38.25" customHeight="1" thickBot="1" x14ac:dyDescent="0.3">
      <c r="A16" s="263"/>
      <c r="B16" s="261" t="s">
        <v>84</v>
      </c>
      <c r="C16" s="272" t="s">
        <v>151</v>
      </c>
      <c r="D16" s="447">
        <v>0.83299999999999996</v>
      </c>
      <c r="E16" s="263"/>
      <c r="F16" s="263"/>
      <c r="G16" s="261" t="s">
        <v>84</v>
      </c>
      <c r="H16" s="261" t="s">
        <v>151</v>
      </c>
      <c r="I16" s="449">
        <v>0.83299999999999996</v>
      </c>
      <c r="J16" s="263"/>
      <c r="K16" s="263"/>
      <c r="L16" s="261" t="s">
        <v>85</v>
      </c>
      <c r="M16" s="261" t="s">
        <v>152</v>
      </c>
      <c r="N16" s="449">
        <v>0.51700000000000002</v>
      </c>
      <c r="O16" s="263"/>
      <c r="P16" s="263"/>
      <c r="Q16" s="261" t="s">
        <v>111</v>
      </c>
      <c r="R16" s="261" t="s">
        <v>47</v>
      </c>
      <c r="S16" s="261" t="s">
        <v>104</v>
      </c>
      <c r="T16" s="449">
        <v>4</v>
      </c>
      <c r="U16" s="263"/>
    </row>
    <row r="17" spans="1:21" ht="30.75" thickBot="1" x14ac:dyDescent="0.3">
      <c r="A17" s="263"/>
      <c r="B17" s="261" t="s">
        <v>85</v>
      </c>
      <c r="C17" s="272" t="s">
        <v>152</v>
      </c>
      <c r="D17" s="447">
        <v>0.51700000000000002</v>
      </c>
      <c r="E17" s="263"/>
      <c r="F17" s="263"/>
      <c r="G17" s="261" t="s">
        <v>85</v>
      </c>
      <c r="H17" s="261" t="s">
        <v>152</v>
      </c>
      <c r="I17" s="449">
        <v>0.51700000000000002</v>
      </c>
      <c r="J17" s="263"/>
      <c r="K17" s="263"/>
      <c r="L17" s="261" t="s">
        <v>86</v>
      </c>
      <c r="M17" s="261" t="s">
        <v>166</v>
      </c>
      <c r="N17" s="449">
        <v>0.24</v>
      </c>
      <c r="O17" s="263"/>
      <c r="P17" s="263"/>
      <c r="Q17" s="261" t="s">
        <v>112</v>
      </c>
      <c r="R17" s="261" t="s">
        <v>47</v>
      </c>
      <c r="S17" s="261" t="s">
        <v>171</v>
      </c>
      <c r="T17" s="449">
        <v>4</v>
      </c>
      <c r="U17" s="263"/>
    </row>
    <row r="18" spans="1:21" ht="36" customHeight="1" thickBot="1" x14ac:dyDescent="0.3">
      <c r="A18" s="263"/>
      <c r="B18" s="261" t="s">
        <v>86</v>
      </c>
      <c r="C18" s="272" t="s">
        <v>153</v>
      </c>
      <c r="D18" s="447">
        <v>0.24</v>
      </c>
      <c r="E18" s="263"/>
      <c r="F18" s="263"/>
      <c r="G18" s="261" t="s">
        <v>86</v>
      </c>
      <c r="H18" s="261" t="s">
        <v>159</v>
      </c>
      <c r="I18" s="449">
        <v>0.24</v>
      </c>
      <c r="J18" s="263"/>
      <c r="K18" s="263"/>
      <c r="L18" s="261" t="s">
        <v>87</v>
      </c>
      <c r="M18" s="261" t="s">
        <v>167</v>
      </c>
      <c r="N18" s="449">
        <v>0.24</v>
      </c>
      <c r="O18" s="263"/>
      <c r="P18" s="263"/>
      <c r="Q18" s="261" t="s">
        <v>113</v>
      </c>
      <c r="R18" s="261" t="s">
        <v>47</v>
      </c>
      <c r="S18" s="261" t="s">
        <v>171</v>
      </c>
      <c r="T18" s="449">
        <v>4</v>
      </c>
      <c r="U18" s="263"/>
    </row>
    <row r="19" spans="1:21" ht="30.75" thickBot="1" x14ac:dyDescent="0.3">
      <c r="A19" s="263"/>
      <c r="B19" s="261" t="s">
        <v>87</v>
      </c>
      <c r="C19" s="272" t="s">
        <v>154</v>
      </c>
      <c r="D19" s="447">
        <v>0.24</v>
      </c>
      <c r="E19" s="263"/>
      <c r="F19" s="263"/>
      <c r="G19" s="261" t="s">
        <v>87</v>
      </c>
      <c r="H19" s="261" t="s">
        <v>160</v>
      </c>
      <c r="I19" s="449">
        <v>0.24</v>
      </c>
      <c r="J19" s="263"/>
      <c r="K19" s="263"/>
      <c r="L19" s="261" t="s">
        <v>141</v>
      </c>
      <c r="M19" s="261" t="s">
        <v>170</v>
      </c>
      <c r="N19" s="449">
        <v>55.860999999999997</v>
      </c>
      <c r="O19" s="263"/>
      <c r="P19" s="263"/>
      <c r="Q19" s="261" t="s">
        <v>114</v>
      </c>
      <c r="R19" s="261" t="s">
        <v>99</v>
      </c>
      <c r="S19" s="261" t="s">
        <v>176</v>
      </c>
      <c r="T19" s="449">
        <v>0.75</v>
      </c>
      <c r="U19" s="263"/>
    </row>
    <row r="20" spans="1:21" ht="30.75" thickBot="1" x14ac:dyDescent="0.3">
      <c r="A20" s="263"/>
      <c r="B20" s="272" t="s">
        <v>141</v>
      </c>
      <c r="C20" s="272" t="s">
        <v>170</v>
      </c>
      <c r="D20" s="447">
        <v>55.860999999999997</v>
      </c>
      <c r="E20" s="263"/>
      <c r="F20" s="263"/>
      <c r="G20" s="261" t="s">
        <v>141</v>
      </c>
      <c r="H20" s="261" t="s">
        <v>170</v>
      </c>
      <c r="I20" s="449">
        <v>55.860999999999997</v>
      </c>
      <c r="J20" s="263"/>
      <c r="K20" s="263"/>
      <c r="L20" s="261" t="s">
        <v>185</v>
      </c>
      <c r="M20" s="261" t="s">
        <v>186</v>
      </c>
      <c r="N20" s="449">
        <v>0.217</v>
      </c>
      <c r="O20" s="263"/>
      <c r="P20" s="263"/>
      <c r="Q20" s="261" t="s">
        <v>115</v>
      </c>
      <c r="R20" s="261" t="s">
        <v>99</v>
      </c>
      <c r="S20" s="261" t="s">
        <v>231</v>
      </c>
      <c r="T20" s="449">
        <v>1.4549999999999999E-3</v>
      </c>
      <c r="U20" s="263"/>
    </row>
    <row r="21" spans="1:21" ht="30.75" thickBot="1" x14ac:dyDescent="0.3">
      <c r="A21" s="263"/>
      <c r="B21" s="272" t="s">
        <v>31</v>
      </c>
      <c r="C21" s="272" t="s">
        <v>155</v>
      </c>
      <c r="D21" s="447">
        <v>0.42199999999999999</v>
      </c>
      <c r="E21" s="263"/>
      <c r="F21" s="263"/>
      <c r="G21" s="261" t="s">
        <v>31</v>
      </c>
      <c r="H21" s="261" t="s">
        <v>161</v>
      </c>
      <c r="I21" s="449">
        <v>0.42199999999999999</v>
      </c>
      <c r="J21" s="263"/>
      <c r="K21" s="263"/>
      <c r="L21" s="261" t="s">
        <v>31</v>
      </c>
      <c r="M21" s="261" t="s">
        <v>168</v>
      </c>
      <c r="N21" s="449">
        <v>0.42199999999999999</v>
      </c>
      <c r="O21" s="263"/>
      <c r="P21" s="263"/>
      <c r="Q21" s="261" t="s">
        <v>116</v>
      </c>
      <c r="R21" s="261" t="s">
        <v>99</v>
      </c>
      <c r="S21" s="261" t="s">
        <v>231</v>
      </c>
      <c r="T21" s="449">
        <v>2.0790000000000001E-3</v>
      </c>
      <c r="U21" s="263"/>
    </row>
    <row r="22" spans="1:21" ht="30.75" thickBot="1" x14ac:dyDescent="0.3">
      <c r="A22" s="263"/>
      <c r="B22" s="261" t="s">
        <v>177</v>
      </c>
      <c r="C22" s="272" t="s">
        <v>178</v>
      </c>
      <c r="D22" s="448">
        <v>82</v>
      </c>
      <c r="E22" s="263"/>
      <c r="F22" s="263"/>
      <c r="G22" s="261" t="s">
        <v>177</v>
      </c>
      <c r="H22" s="261" t="s">
        <v>178</v>
      </c>
      <c r="I22" s="449">
        <v>82</v>
      </c>
      <c r="J22" s="263"/>
      <c r="K22" s="263"/>
      <c r="L22" s="261" t="s">
        <v>177</v>
      </c>
      <c r="M22" s="261" t="s">
        <v>178</v>
      </c>
      <c r="N22" s="449">
        <v>82</v>
      </c>
      <c r="O22" s="263"/>
      <c r="P22" s="263"/>
      <c r="Q22" s="261" t="s">
        <v>142</v>
      </c>
      <c r="R22" s="261" t="s">
        <v>103</v>
      </c>
      <c r="S22" s="261" t="s">
        <v>187</v>
      </c>
      <c r="T22" s="449">
        <v>5</v>
      </c>
      <c r="U22" s="263"/>
    </row>
    <row r="23" spans="1:21" ht="16.5" thickBot="1" x14ac:dyDescent="0.3">
      <c r="A23" s="263"/>
      <c r="B23" s="272" t="s">
        <v>37</v>
      </c>
      <c r="C23" s="272" t="s">
        <v>89</v>
      </c>
      <c r="D23" s="447">
        <v>13.127000000000001</v>
      </c>
      <c r="E23" s="263"/>
      <c r="F23" s="263"/>
      <c r="G23" s="261" t="s">
        <v>37</v>
      </c>
      <c r="H23" s="261" t="s">
        <v>89</v>
      </c>
      <c r="I23" s="449">
        <v>13.127000000000001</v>
      </c>
      <c r="J23" s="263"/>
      <c r="K23" s="263"/>
      <c r="L23" s="261" t="s">
        <v>37</v>
      </c>
      <c r="M23" s="261" t="s">
        <v>89</v>
      </c>
      <c r="N23" s="449">
        <v>13.127000000000001</v>
      </c>
      <c r="O23" s="263"/>
      <c r="P23" s="263"/>
      <c r="Q23" s="271"/>
      <c r="R23" s="271"/>
      <c r="S23" s="271"/>
      <c r="T23" s="271"/>
      <c r="U23" s="263"/>
    </row>
    <row r="24" spans="1:21" ht="15.75" x14ac:dyDescent="0.25">
      <c r="A24" s="263"/>
      <c r="B24" s="263"/>
      <c r="C24" s="263"/>
      <c r="D24" s="263"/>
      <c r="E24" s="263"/>
      <c r="F24" s="263"/>
      <c r="G24" s="263"/>
      <c r="H24" s="263"/>
      <c r="I24" s="263"/>
      <c r="J24" s="263"/>
      <c r="K24" s="263"/>
      <c r="L24" s="270"/>
      <c r="M24" s="263"/>
      <c r="N24" s="263"/>
      <c r="O24" s="263"/>
      <c r="P24" s="263"/>
      <c r="Q24" s="271"/>
      <c r="R24" s="271"/>
      <c r="S24" s="271"/>
      <c r="T24" s="271"/>
      <c r="U24" s="263"/>
    </row>
    <row r="25" spans="1:21" ht="15.75" x14ac:dyDescent="0.25">
      <c r="A25" s="263"/>
      <c r="B25" s="263"/>
      <c r="C25" s="263"/>
      <c r="D25" s="263"/>
      <c r="E25" s="263"/>
      <c r="F25" s="263"/>
      <c r="G25" s="263"/>
      <c r="H25" s="263"/>
      <c r="I25" s="263"/>
      <c r="J25" s="263"/>
      <c r="K25" s="263"/>
      <c r="L25" s="263"/>
      <c r="M25" s="263"/>
      <c r="N25" s="263"/>
      <c r="O25" s="263"/>
      <c r="P25" s="263"/>
      <c r="Q25" s="271"/>
      <c r="R25" s="271"/>
      <c r="S25" s="271"/>
      <c r="T25" s="271"/>
      <c r="U25" s="263"/>
    </row>
    <row r="26" spans="1:21" ht="15.75" x14ac:dyDescent="0.25">
      <c r="A26" s="263"/>
      <c r="B26" s="263"/>
      <c r="C26" s="263"/>
      <c r="D26" s="263"/>
      <c r="E26" s="263"/>
      <c r="F26" s="263"/>
      <c r="G26" s="263"/>
      <c r="H26" s="263"/>
      <c r="I26" s="263"/>
      <c r="J26" s="263"/>
      <c r="K26" s="263"/>
      <c r="L26" s="263"/>
      <c r="M26" s="263"/>
      <c r="N26" s="263"/>
      <c r="O26" s="263"/>
      <c r="P26" s="263"/>
      <c r="Q26" s="263"/>
      <c r="R26" s="263"/>
      <c r="S26" s="263"/>
      <c r="T26" s="263"/>
      <c r="U26" s="263"/>
    </row>
    <row r="27" spans="1:21" ht="15.75" x14ac:dyDescent="0.25">
      <c r="A27" s="263"/>
      <c r="B27" s="263" t="s">
        <v>191</v>
      </c>
      <c r="C27" s="263"/>
      <c r="D27" s="263"/>
      <c r="E27" s="263"/>
      <c r="F27" s="263"/>
      <c r="G27" s="263" t="s">
        <v>192</v>
      </c>
      <c r="H27" s="263"/>
      <c r="I27" s="263"/>
      <c r="J27" s="263"/>
      <c r="K27" s="263"/>
      <c r="L27" s="263" t="s">
        <v>191</v>
      </c>
      <c r="M27" s="263"/>
      <c r="N27" s="263"/>
      <c r="O27" s="263"/>
      <c r="P27" s="263"/>
      <c r="Q27" s="263" t="s">
        <v>193</v>
      </c>
      <c r="R27" s="263"/>
      <c r="S27" s="263"/>
      <c r="T27" s="263"/>
      <c r="U27" s="263"/>
    </row>
    <row r="28" spans="1:21" ht="16.5" thickBot="1" x14ac:dyDescent="0.3">
      <c r="A28" s="263"/>
      <c r="B28" s="263"/>
      <c r="C28" s="263"/>
      <c r="D28" s="263"/>
      <c r="E28" s="263"/>
      <c r="F28" s="263"/>
      <c r="G28" s="263"/>
      <c r="H28" s="263"/>
      <c r="I28" s="263"/>
      <c r="J28" s="263"/>
      <c r="K28" s="263"/>
      <c r="L28" s="263"/>
      <c r="M28" s="263"/>
      <c r="N28" s="263"/>
      <c r="O28" s="263"/>
      <c r="P28" s="263"/>
      <c r="Q28" s="263"/>
      <c r="R28" s="263"/>
      <c r="S28" s="263"/>
      <c r="T28" s="263"/>
      <c r="U28" s="263"/>
    </row>
    <row r="29" spans="1:21" ht="16.5" thickBot="1" x14ac:dyDescent="0.3">
      <c r="A29" s="263"/>
      <c r="B29" s="268"/>
      <c r="C29" s="433" t="s">
        <v>90</v>
      </c>
      <c r="D29" s="434"/>
      <c r="E29" s="435"/>
      <c r="F29" s="263"/>
      <c r="G29" s="268"/>
      <c r="H29" s="433" t="s">
        <v>90</v>
      </c>
      <c r="I29" s="434"/>
      <c r="J29" s="435"/>
      <c r="K29" s="263"/>
      <c r="L29" s="268"/>
      <c r="M29" s="433" t="s">
        <v>90</v>
      </c>
      <c r="N29" s="434"/>
      <c r="O29" s="435"/>
      <c r="P29" s="263"/>
      <c r="Q29" s="421" t="s">
        <v>38</v>
      </c>
      <c r="R29" s="436" t="s">
        <v>90</v>
      </c>
      <c r="S29" s="437"/>
      <c r="T29" s="437"/>
      <c r="U29" s="438"/>
    </row>
    <row r="30" spans="1:21" ht="16.5" thickBot="1" x14ac:dyDescent="0.3">
      <c r="A30" s="263"/>
      <c r="B30" s="269" t="s">
        <v>38</v>
      </c>
      <c r="C30" s="262" t="s">
        <v>91</v>
      </c>
      <c r="D30" s="262" t="s">
        <v>92</v>
      </c>
      <c r="E30" s="262" t="s">
        <v>93</v>
      </c>
      <c r="F30" s="263"/>
      <c r="G30" s="269" t="s">
        <v>38</v>
      </c>
      <c r="H30" s="262" t="s">
        <v>91</v>
      </c>
      <c r="I30" s="262" t="s">
        <v>92</v>
      </c>
      <c r="J30" s="262" t="s">
        <v>93</v>
      </c>
      <c r="K30" s="263"/>
      <c r="L30" s="269" t="s">
        <v>38</v>
      </c>
      <c r="M30" s="262" t="s">
        <v>91</v>
      </c>
      <c r="N30" s="262" t="s">
        <v>92</v>
      </c>
      <c r="O30" s="262" t="s">
        <v>93</v>
      </c>
      <c r="P30" s="263"/>
      <c r="Q30" s="422"/>
      <c r="R30" s="423" t="s">
        <v>91</v>
      </c>
      <c r="S30" s="423" t="s">
        <v>92</v>
      </c>
      <c r="T30" s="424" t="s">
        <v>190</v>
      </c>
      <c r="U30" s="423" t="s">
        <v>93</v>
      </c>
    </row>
    <row r="31" spans="1:21" ht="19.5" customHeight="1" thickBot="1" x14ac:dyDescent="0.3">
      <c r="A31" s="263"/>
      <c r="B31" s="278" t="s">
        <v>132</v>
      </c>
      <c r="C31" s="275">
        <v>68</v>
      </c>
      <c r="D31" s="275">
        <v>27</v>
      </c>
      <c r="E31" s="275">
        <v>0</v>
      </c>
      <c r="F31" s="263"/>
      <c r="G31" s="276" t="s">
        <v>132</v>
      </c>
      <c r="H31" s="280">
        <v>79</v>
      </c>
      <c r="I31" s="280">
        <v>31</v>
      </c>
      <c r="J31" s="280">
        <v>0</v>
      </c>
      <c r="K31" s="263"/>
      <c r="L31" s="276" t="s">
        <v>132</v>
      </c>
      <c r="M31" s="280">
        <v>89</v>
      </c>
      <c r="N31" s="280">
        <v>35</v>
      </c>
      <c r="O31" s="280">
        <v>0</v>
      </c>
      <c r="P31" s="263"/>
      <c r="Q31" s="425" t="s">
        <v>100</v>
      </c>
      <c r="R31" s="426">
        <v>60</v>
      </c>
      <c r="S31" s="426">
        <v>30</v>
      </c>
      <c r="T31" s="427">
        <v>0</v>
      </c>
      <c r="U31" s="426">
        <v>20</v>
      </c>
    </row>
    <row r="32" spans="1:21" ht="20.25" customHeight="1" thickBot="1" x14ac:dyDescent="0.3">
      <c r="A32" s="263"/>
      <c r="B32" s="279" t="s">
        <v>133</v>
      </c>
      <c r="C32" s="275">
        <v>79</v>
      </c>
      <c r="D32" s="275">
        <v>31</v>
      </c>
      <c r="E32" s="275">
        <v>0</v>
      </c>
      <c r="F32" s="263"/>
      <c r="G32" s="277" t="s">
        <v>133</v>
      </c>
      <c r="H32" s="280">
        <v>88</v>
      </c>
      <c r="I32" s="280">
        <v>35</v>
      </c>
      <c r="J32" s="280">
        <v>0</v>
      </c>
      <c r="K32" s="263"/>
      <c r="L32" s="277" t="s">
        <v>134</v>
      </c>
      <c r="M32" s="280">
        <v>114</v>
      </c>
      <c r="N32" s="280">
        <v>45</v>
      </c>
      <c r="O32" s="280">
        <v>0</v>
      </c>
      <c r="P32" s="263"/>
      <c r="Q32" s="425" t="s">
        <v>101</v>
      </c>
      <c r="R32" s="426">
        <v>40</v>
      </c>
      <c r="S32" s="426">
        <v>34</v>
      </c>
      <c r="T32" s="427">
        <v>21</v>
      </c>
      <c r="U32" s="426">
        <v>11</v>
      </c>
    </row>
    <row r="33" spans="1:21" ht="21" customHeight="1" thickBot="1" x14ac:dyDescent="0.3">
      <c r="A33" s="263"/>
      <c r="B33" s="279" t="s">
        <v>134</v>
      </c>
      <c r="C33" s="275">
        <v>91</v>
      </c>
      <c r="D33" s="275">
        <v>36</v>
      </c>
      <c r="E33" s="275">
        <v>0</v>
      </c>
      <c r="F33" s="263"/>
      <c r="G33" s="277" t="s">
        <v>134</v>
      </c>
      <c r="H33" s="280">
        <v>104</v>
      </c>
      <c r="I33" s="280">
        <v>41</v>
      </c>
      <c r="J33" s="280">
        <v>0</v>
      </c>
      <c r="K33" s="263"/>
      <c r="L33" s="277" t="s">
        <v>117</v>
      </c>
      <c r="M33" s="280">
        <v>61</v>
      </c>
      <c r="N33" s="280">
        <v>30</v>
      </c>
      <c r="O33" s="280">
        <v>0</v>
      </c>
      <c r="P33" s="263"/>
      <c r="Q33" s="425" t="s">
        <v>102</v>
      </c>
      <c r="R33" s="426">
        <v>28</v>
      </c>
      <c r="S33" s="426">
        <v>22</v>
      </c>
      <c r="T33" s="427">
        <v>13</v>
      </c>
      <c r="U33" s="426">
        <v>0</v>
      </c>
    </row>
    <row r="34" spans="1:21" ht="16.5" customHeight="1" thickBot="1" x14ac:dyDescent="0.3">
      <c r="A34" s="263"/>
      <c r="B34" s="279" t="s">
        <v>117</v>
      </c>
      <c r="C34" s="275">
        <v>60</v>
      </c>
      <c r="D34" s="275">
        <v>29</v>
      </c>
      <c r="E34" s="275">
        <v>0</v>
      </c>
      <c r="F34" s="263"/>
      <c r="G34" s="277" t="s">
        <v>117</v>
      </c>
      <c r="H34" s="280">
        <v>63</v>
      </c>
      <c r="I34" s="280">
        <v>31</v>
      </c>
      <c r="J34" s="280">
        <v>0</v>
      </c>
      <c r="K34" s="263"/>
      <c r="L34" s="277" t="s">
        <v>82</v>
      </c>
      <c r="M34" s="280">
        <v>62</v>
      </c>
      <c r="N34" s="280">
        <v>27</v>
      </c>
      <c r="O34" s="280">
        <v>0</v>
      </c>
      <c r="P34" s="263"/>
      <c r="Q34" s="425" t="s">
        <v>105</v>
      </c>
      <c r="R34" s="426">
        <v>6</v>
      </c>
      <c r="S34" s="426">
        <v>31</v>
      </c>
      <c r="T34" s="427">
        <v>0</v>
      </c>
      <c r="U34" s="426">
        <v>0</v>
      </c>
    </row>
    <row r="35" spans="1:21" ht="30.75" thickBot="1" x14ac:dyDescent="0.3">
      <c r="A35" s="263"/>
      <c r="B35" s="279" t="s">
        <v>82</v>
      </c>
      <c r="C35" s="275">
        <v>54</v>
      </c>
      <c r="D35" s="275">
        <v>24</v>
      </c>
      <c r="E35" s="275">
        <v>0</v>
      </c>
      <c r="F35" s="263"/>
      <c r="G35" s="277" t="s">
        <v>82</v>
      </c>
      <c r="H35" s="280">
        <v>57</v>
      </c>
      <c r="I35" s="280">
        <v>25</v>
      </c>
      <c r="J35" s="280">
        <v>0</v>
      </c>
      <c r="K35" s="263"/>
      <c r="L35" s="277" t="s">
        <v>83</v>
      </c>
      <c r="M35" s="280">
        <v>76</v>
      </c>
      <c r="N35" s="280">
        <v>33</v>
      </c>
      <c r="O35" s="280">
        <v>0</v>
      </c>
      <c r="P35" s="263"/>
      <c r="Q35" s="425" t="s">
        <v>107</v>
      </c>
      <c r="R35" s="426">
        <v>8</v>
      </c>
      <c r="S35" s="426">
        <v>39</v>
      </c>
      <c r="T35" s="427">
        <v>0</v>
      </c>
      <c r="U35" s="426">
        <v>0</v>
      </c>
    </row>
    <row r="36" spans="1:21" ht="30" customHeight="1" thickBot="1" x14ac:dyDescent="0.3">
      <c r="A36" s="263"/>
      <c r="B36" s="279" t="s">
        <v>83</v>
      </c>
      <c r="C36" s="275">
        <v>66</v>
      </c>
      <c r="D36" s="275">
        <v>29</v>
      </c>
      <c r="E36" s="275">
        <v>0</v>
      </c>
      <c r="F36" s="263"/>
      <c r="G36" s="277" t="s">
        <v>83</v>
      </c>
      <c r="H36" s="280">
        <v>69</v>
      </c>
      <c r="I36" s="280">
        <v>30</v>
      </c>
      <c r="J36" s="280">
        <v>0</v>
      </c>
      <c r="K36" s="263"/>
      <c r="L36" s="277" t="s">
        <v>30</v>
      </c>
      <c r="M36" s="280">
        <v>78</v>
      </c>
      <c r="N36" s="280">
        <v>32</v>
      </c>
      <c r="O36" s="280">
        <v>0</v>
      </c>
      <c r="P36" s="263"/>
      <c r="Q36" s="425" t="s">
        <v>108</v>
      </c>
      <c r="R36" s="426">
        <v>7</v>
      </c>
      <c r="S36" s="426">
        <v>33</v>
      </c>
      <c r="T36" s="427">
        <v>0</v>
      </c>
      <c r="U36" s="426">
        <v>0</v>
      </c>
    </row>
    <row r="37" spans="1:21" ht="16.5" thickBot="1" x14ac:dyDescent="0.3">
      <c r="A37" s="263"/>
      <c r="B37" s="279" t="s">
        <v>30</v>
      </c>
      <c r="C37" s="275">
        <v>38</v>
      </c>
      <c r="D37" s="275">
        <v>16</v>
      </c>
      <c r="E37" s="275">
        <v>0</v>
      </c>
      <c r="F37" s="263"/>
      <c r="G37" s="277" t="s">
        <v>30</v>
      </c>
      <c r="H37" s="280">
        <v>59</v>
      </c>
      <c r="I37" s="280">
        <v>24</v>
      </c>
      <c r="J37" s="280">
        <v>0</v>
      </c>
      <c r="K37" s="263"/>
      <c r="L37" s="277" t="s">
        <v>177</v>
      </c>
      <c r="M37" s="280">
        <v>87</v>
      </c>
      <c r="N37" s="280">
        <v>37</v>
      </c>
      <c r="O37" s="280">
        <v>0</v>
      </c>
      <c r="P37" s="263"/>
      <c r="Q37" s="425" t="s">
        <v>50</v>
      </c>
      <c r="R37" s="426">
        <v>66</v>
      </c>
      <c r="S37" s="426">
        <v>37</v>
      </c>
      <c r="T37" s="427">
        <v>0</v>
      </c>
      <c r="U37" s="426">
        <v>0</v>
      </c>
    </row>
    <row r="38" spans="1:21" ht="21" customHeight="1" thickBot="1" x14ac:dyDescent="0.3">
      <c r="A38" s="263"/>
      <c r="B38" s="279" t="s">
        <v>177</v>
      </c>
      <c r="C38" s="275">
        <v>74</v>
      </c>
      <c r="D38" s="275">
        <v>31</v>
      </c>
      <c r="E38" s="275">
        <v>0</v>
      </c>
      <c r="F38" s="263"/>
      <c r="G38" s="277" t="s">
        <v>177</v>
      </c>
      <c r="H38" s="280">
        <v>83</v>
      </c>
      <c r="I38" s="280">
        <v>35</v>
      </c>
      <c r="J38" s="280">
        <v>0</v>
      </c>
      <c r="K38" s="263"/>
      <c r="L38" s="277" t="s">
        <v>144</v>
      </c>
      <c r="M38" s="280">
        <v>111</v>
      </c>
      <c r="N38" s="280">
        <v>50</v>
      </c>
      <c r="O38" s="280">
        <v>0</v>
      </c>
      <c r="P38" s="263"/>
      <c r="Q38" s="425" t="s">
        <v>51</v>
      </c>
      <c r="R38" s="428">
        <v>2.3269230769230771</v>
      </c>
      <c r="S38" s="426">
        <v>11</v>
      </c>
      <c r="T38" s="427">
        <v>0</v>
      </c>
      <c r="U38" s="426">
        <v>0</v>
      </c>
    </row>
    <row r="39" spans="1:21" ht="30.75" thickBot="1" x14ac:dyDescent="0.3">
      <c r="A39" s="263"/>
      <c r="B39" s="279" t="s">
        <v>144</v>
      </c>
      <c r="C39" s="275">
        <v>95</v>
      </c>
      <c r="D39" s="275">
        <v>43</v>
      </c>
      <c r="E39" s="275">
        <v>0</v>
      </c>
      <c r="F39" s="263"/>
      <c r="G39" s="277" t="s">
        <v>144</v>
      </c>
      <c r="H39" s="280">
        <v>84</v>
      </c>
      <c r="I39" s="280">
        <v>38</v>
      </c>
      <c r="J39" s="280">
        <v>0</v>
      </c>
      <c r="K39" s="263"/>
      <c r="L39" s="277" t="s">
        <v>84</v>
      </c>
      <c r="M39" s="280">
        <v>2.8</v>
      </c>
      <c r="N39" s="280">
        <v>13</v>
      </c>
      <c r="O39" s="280">
        <v>0</v>
      </c>
      <c r="P39" s="263"/>
      <c r="Q39" s="425" t="s">
        <v>111</v>
      </c>
      <c r="R39" s="429">
        <v>34</v>
      </c>
      <c r="S39" s="426">
        <v>19</v>
      </c>
      <c r="T39" s="427">
        <v>0</v>
      </c>
      <c r="U39" s="426">
        <v>6</v>
      </c>
    </row>
    <row r="40" spans="1:21" ht="30.75" thickBot="1" x14ac:dyDescent="0.3">
      <c r="A40" s="263"/>
      <c r="B40" s="277" t="s">
        <v>84</v>
      </c>
      <c r="C40" s="275">
        <v>4</v>
      </c>
      <c r="D40" s="274">
        <v>19</v>
      </c>
      <c r="E40" s="274">
        <v>0</v>
      </c>
      <c r="F40" s="263"/>
      <c r="G40" s="277" t="s">
        <v>84</v>
      </c>
      <c r="H40" s="280">
        <v>3.4</v>
      </c>
      <c r="I40" s="280">
        <v>16</v>
      </c>
      <c r="J40" s="280">
        <v>0</v>
      </c>
      <c r="K40" s="263"/>
      <c r="L40" s="277" t="s">
        <v>85</v>
      </c>
      <c r="M40" s="280">
        <v>3.8</v>
      </c>
      <c r="N40" s="280">
        <v>18</v>
      </c>
      <c r="O40" s="280">
        <v>0</v>
      </c>
      <c r="P40" s="263"/>
      <c r="Q40" s="425" t="s">
        <v>112</v>
      </c>
      <c r="R40" s="426">
        <v>47</v>
      </c>
      <c r="S40" s="426">
        <v>25</v>
      </c>
      <c r="T40" s="427">
        <v>0</v>
      </c>
      <c r="U40" s="426">
        <v>7</v>
      </c>
    </row>
    <row r="41" spans="1:21" ht="30.75" thickBot="1" x14ac:dyDescent="0.3">
      <c r="A41" s="263"/>
      <c r="B41" s="277" t="s">
        <v>85</v>
      </c>
      <c r="C41" s="275">
        <v>4.7</v>
      </c>
      <c r="D41" s="274">
        <v>22</v>
      </c>
      <c r="E41" s="274">
        <v>0</v>
      </c>
      <c r="F41" s="263"/>
      <c r="G41" s="277" t="s">
        <v>85</v>
      </c>
      <c r="H41" s="280">
        <v>4.2</v>
      </c>
      <c r="I41" s="280">
        <v>20</v>
      </c>
      <c r="J41" s="280">
        <v>0</v>
      </c>
      <c r="K41" s="263"/>
      <c r="L41" s="277" t="s">
        <v>86</v>
      </c>
      <c r="M41" s="280">
        <v>6.8</v>
      </c>
      <c r="N41" s="280">
        <v>32</v>
      </c>
      <c r="O41" s="280">
        <v>0</v>
      </c>
      <c r="P41" s="263"/>
      <c r="Q41" s="425" t="s">
        <v>113</v>
      </c>
      <c r="R41" s="426">
        <v>43</v>
      </c>
      <c r="S41" s="426">
        <v>23</v>
      </c>
      <c r="T41" s="427">
        <v>0</v>
      </c>
      <c r="U41" s="426">
        <v>7</v>
      </c>
    </row>
    <row r="42" spans="1:21" ht="34.5" customHeight="1" thickBot="1" x14ac:dyDescent="0.3">
      <c r="A42" s="263"/>
      <c r="B42" s="277" t="s">
        <v>86</v>
      </c>
      <c r="C42" s="275">
        <v>6.3</v>
      </c>
      <c r="D42" s="275">
        <v>30</v>
      </c>
      <c r="E42" s="274">
        <v>0</v>
      </c>
      <c r="F42" s="263"/>
      <c r="G42" s="277" t="s">
        <v>86</v>
      </c>
      <c r="H42" s="280">
        <v>6.6</v>
      </c>
      <c r="I42" s="280">
        <v>31</v>
      </c>
      <c r="J42" s="280">
        <v>0</v>
      </c>
      <c r="K42" s="263"/>
      <c r="L42" s="277" t="s">
        <v>87</v>
      </c>
      <c r="M42" s="280">
        <v>6.8</v>
      </c>
      <c r="N42" s="280">
        <v>32</v>
      </c>
      <c r="O42" s="280">
        <v>0</v>
      </c>
      <c r="P42" s="263"/>
      <c r="Q42" s="425" t="s">
        <v>114</v>
      </c>
      <c r="R42" s="426">
        <v>23</v>
      </c>
      <c r="S42" s="426">
        <v>8</v>
      </c>
      <c r="T42" s="427">
        <v>0</v>
      </c>
      <c r="U42" s="426">
        <v>0</v>
      </c>
    </row>
    <row r="43" spans="1:21" ht="30.75" thickBot="1" x14ac:dyDescent="0.3">
      <c r="A43" s="263"/>
      <c r="B43" s="277" t="s">
        <v>87</v>
      </c>
      <c r="C43" s="275">
        <v>6.3</v>
      </c>
      <c r="D43" s="275">
        <v>30</v>
      </c>
      <c r="E43" s="274">
        <v>0</v>
      </c>
      <c r="F43" s="263"/>
      <c r="G43" s="277" t="s">
        <v>87</v>
      </c>
      <c r="H43" s="280">
        <v>6.6</v>
      </c>
      <c r="I43" s="280">
        <v>31</v>
      </c>
      <c r="J43" s="280">
        <v>0</v>
      </c>
      <c r="K43" s="263"/>
      <c r="L43" s="277" t="s">
        <v>141</v>
      </c>
      <c r="M43" s="280">
        <v>5.0999999999999996</v>
      </c>
      <c r="N43" s="280">
        <v>24</v>
      </c>
      <c r="O43" s="280">
        <v>0</v>
      </c>
      <c r="P43" s="263"/>
      <c r="Q43" s="425" t="s">
        <v>115</v>
      </c>
      <c r="R43" s="426">
        <v>51</v>
      </c>
      <c r="S43" s="426">
        <v>14</v>
      </c>
      <c r="T43" s="427">
        <v>0</v>
      </c>
      <c r="U43" s="426">
        <v>0</v>
      </c>
    </row>
    <row r="44" spans="1:21" ht="30.75" thickBot="1" x14ac:dyDescent="0.3">
      <c r="A44" s="263"/>
      <c r="B44" s="279" t="s">
        <v>141</v>
      </c>
      <c r="C44" s="275">
        <v>4.2</v>
      </c>
      <c r="D44" s="275">
        <v>20</v>
      </c>
      <c r="E44" s="274">
        <v>0</v>
      </c>
      <c r="F44" s="263"/>
      <c r="G44" s="277" t="s">
        <v>141</v>
      </c>
      <c r="H44" s="280">
        <v>4.9000000000000004</v>
      </c>
      <c r="I44" s="280">
        <v>23</v>
      </c>
      <c r="J44" s="280">
        <v>0</v>
      </c>
      <c r="K44" s="263"/>
      <c r="L44" s="277" t="s">
        <v>185</v>
      </c>
      <c r="M44" s="280">
        <v>13.3</v>
      </c>
      <c r="N44" s="280">
        <v>63</v>
      </c>
      <c r="O44" s="280">
        <v>0</v>
      </c>
      <c r="P44" s="263"/>
      <c r="Q44" s="425" t="s">
        <v>116</v>
      </c>
      <c r="R44" s="426">
        <v>50</v>
      </c>
      <c r="S44" s="426">
        <v>14</v>
      </c>
      <c r="T44" s="427">
        <v>0</v>
      </c>
      <c r="U44" s="426">
        <v>0</v>
      </c>
    </row>
    <row r="45" spans="1:21" ht="18" customHeight="1" thickBot="1" x14ac:dyDescent="0.3">
      <c r="A45" s="263"/>
      <c r="B45" s="279" t="s">
        <v>31</v>
      </c>
      <c r="C45" s="275">
        <v>63</v>
      </c>
      <c r="D45" s="275">
        <v>19</v>
      </c>
      <c r="E45" s="275">
        <v>0</v>
      </c>
      <c r="F45" s="263"/>
      <c r="G45" s="277" t="s">
        <v>31</v>
      </c>
      <c r="H45" s="280">
        <v>66</v>
      </c>
      <c r="I45" s="280">
        <v>20</v>
      </c>
      <c r="J45" s="280">
        <v>0</v>
      </c>
      <c r="K45" s="263"/>
      <c r="L45" s="277" t="s">
        <v>31</v>
      </c>
      <c r="M45" s="280">
        <v>64</v>
      </c>
      <c r="N45" s="280">
        <v>19</v>
      </c>
      <c r="O45" s="280">
        <v>0</v>
      </c>
      <c r="P45" s="263"/>
      <c r="Q45" s="425" t="s">
        <v>142</v>
      </c>
      <c r="R45" s="426">
        <v>42</v>
      </c>
      <c r="S45" s="426">
        <v>18</v>
      </c>
      <c r="T45" s="427">
        <v>11</v>
      </c>
      <c r="U45" s="426">
        <v>6</v>
      </c>
    </row>
    <row r="46" spans="1:21" ht="16.5" thickBot="1" x14ac:dyDescent="0.3">
      <c r="A46" s="263"/>
      <c r="B46" s="279" t="s">
        <v>37</v>
      </c>
      <c r="C46" s="275">
        <v>88</v>
      </c>
      <c r="D46" s="275">
        <v>47</v>
      </c>
      <c r="E46" s="275">
        <v>14</v>
      </c>
      <c r="F46" s="263"/>
      <c r="G46" s="277" t="s">
        <v>37</v>
      </c>
      <c r="H46" s="280">
        <v>88</v>
      </c>
      <c r="I46" s="280">
        <v>48</v>
      </c>
      <c r="J46" s="280">
        <v>14</v>
      </c>
      <c r="K46" s="263"/>
      <c r="L46" s="277" t="s">
        <v>37</v>
      </c>
      <c r="M46" s="280">
        <v>90</v>
      </c>
      <c r="N46" s="280">
        <v>48</v>
      </c>
      <c r="O46" s="280">
        <v>14.537142857142857</v>
      </c>
      <c r="P46" s="263"/>
      <c r="Q46" s="263"/>
      <c r="R46" s="263"/>
      <c r="S46" s="263"/>
      <c r="T46" s="263"/>
      <c r="U46" s="263"/>
    </row>
    <row r="47" spans="1:21" ht="15.75" x14ac:dyDescent="0.25">
      <c r="A47" s="255"/>
      <c r="B47" s="255"/>
      <c r="C47" s="255"/>
      <c r="D47" s="255"/>
      <c r="E47" s="255"/>
      <c r="F47" s="255"/>
      <c r="G47" s="255"/>
      <c r="H47" s="255"/>
      <c r="I47" s="255"/>
      <c r="J47" s="255"/>
      <c r="K47" s="255"/>
      <c r="L47" s="255"/>
      <c r="M47" s="255"/>
      <c r="N47" s="255"/>
      <c r="O47" s="255"/>
      <c r="P47" s="255"/>
      <c r="Q47" s="255"/>
      <c r="R47" s="255"/>
      <c r="S47" s="255"/>
      <c r="T47" s="255"/>
      <c r="U47" s="255"/>
    </row>
    <row r="48" spans="1:21" ht="15.75" x14ac:dyDescent="0.25">
      <c r="A48" s="255"/>
      <c r="B48" s="255"/>
      <c r="C48" s="255"/>
      <c r="D48" s="255"/>
      <c r="E48" s="255"/>
      <c r="F48" s="255"/>
      <c r="G48" s="255"/>
      <c r="H48" s="255"/>
      <c r="I48" s="255"/>
      <c r="J48" s="255"/>
      <c r="K48" s="255"/>
      <c r="L48" s="255"/>
      <c r="M48" s="255"/>
      <c r="N48" s="255"/>
      <c r="O48" s="255"/>
      <c r="P48" s="255"/>
      <c r="Q48" s="255"/>
      <c r="R48" s="255"/>
      <c r="S48" s="255"/>
      <c r="T48" s="255"/>
      <c r="U48" s="255"/>
    </row>
  </sheetData>
  <mergeCells count="4">
    <mergeCell ref="M29:O29"/>
    <mergeCell ref="H29:J29"/>
    <mergeCell ref="C29:E29"/>
    <mergeCell ref="R29:U29"/>
  </mergeCells>
  <pageMargins left="0.7" right="0.7" top="0.75" bottom="0.75" header="0.3" footer="0.3"/>
  <pageSetup paperSize="5" scale="80"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AD64"/>
  <sheetViews>
    <sheetView showGridLines="0" zoomScale="87" zoomScaleNormal="87" workbookViewId="0">
      <selection activeCell="D3" sqref="D3:S3"/>
    </sheetView>
  </sheetViews>
  <sheetFormatPr defaultColWidth="8.85546875" defaultRowHeight="12.75" x14ac:dyDescent="0.2"/>
  <cols>
    <col min="1" max="1" width="0.42578125" style="9" customWidth="1"/>
    <col min="2" max="2" width="2.7109375" style="9" customWidth="1"/>
    <col min="3" max="3" width="43.5703125" style="9" customWidth="1"/>
    <col min="4" max="5" width="7.140625" style="9" bestFit="1" customWidth="1"/>
    <col min="6" max="6" width="8.7109375" style="30" customWidth="1"/>
    <col min="7" max="8" width="7.140625" style="9" bestFit="1" customWidth="1"/>
    <col min="9" max="9" width="8" style="30" bestFit="1" customWidth="1"/>
    <col min="10" max="10" width="7.140625" style="9" bestFit="1" customWidth="1"/>
    <col min="11" max="11" width="7.140625" style="30" bestFit="1" customWidth="1"/>
    <col min="12" max="12" width="8.140625" style="9" bestFit="1" customWidth="1"/>
    <col min="13" max="13" width="7.85546875" style="9" customWidth="1"/>
    <col min="14" max="14" width="7.28515625" style="9" bestFit="1" customWidth="1"/>
    <col min="15" max="15" width="7.140625" style="9" bestFit="1" customWidth="1"/>
    <col min="16" max="16" width="8.85546875" style="30" bestFit="1" customWidth="1"/>
    <col min="17" max="17" width="10.28515625" style="30" bestFit="1" customWidth="1"/>
    <col min="18" max="19" width="7.140625" style="9" bestFit="1" customWidth="1"/>
    <col min="20" max="21" width="9.28515625" style="9" customWidth="1"/>
    <col min="22" max="30" width="9.140625" customWidth="1"/>
    <col min="31" max="16384" width="8.85546875" style="9"/>
  </cols>
  <sheetData>
    <row r="1" spans="2:21" x14ac:dyDescent="0.2">
      <c r="B1" s="25"/>
      <c r="C1" s="32" t="s">
        <v>243</v>
      </c>
      <c r="D1" s="55"/>
      <c r="E1" s="53"/>
      <c r="F1" s="53"/>
      <c r="G1" s="53"/>
      <c r="H1" s="53"/>
      <c r="I1" s="53"/>
      <c r="J1" s="53"/>
      <c r="K1" s="53"/>
      <c r="L1" s="53"/>
      <c r="M1" s="53"/>
      <c r="N1" s="53"/>
      <c r="O1" s="53"/>
      <c r="P1" s="53"/>
      <c r="Q1" s="53"/>
      <c r="R1" s="53"/>
      <c r="S1" s="54"/>
      <c r="T1" s="35"/>
      <c r="U1" s="25"/>
    </row>
    <row r="2" spans="2:21" x14ac:dyDescent="0.2">
      <c r="B2" s="25"/>
      <c r="C2" s="33"/>
      <c r="D2" s="50"/>
      <c r="E2" s="48"/>
      <c r="F2" s="48"/>
      <c r="G2" s="48"/>
      <c r="H2" s="48"/>
      <c r="I2" s="48"/>
      <c r="J2" s="48"/>
      <c r="K2" s="48"/>
      <c r="L2" s="48"/>
      <c r="M2" s="48"/>
      <c r="N2" s="48"/>
      <c r="O2" s="48"/>
      <c r="P2" s="48"/>
      <c r="Q2" s="48"/>
      <c r="R2" s="48"/>
      <c r="S2" s="49"/>
      <c r="T2" s="27"/>
      <c r="U2" s="25"/>
    </row>
    <row r="3" spans="2:21" x14ac:dyDescent="0.2">
      <c r="B3" s="25"/>
      <c r="C3" s="33"/>
      <c r="D3" s="439" t="s">
        <v>188</v>
      </c>
      <c r="E3" s="440"/>
      <c r="F3" s="440"/>
      <c r="G3" s="440"/>
      <c r="H3" s="440"/>
      <c r="I3" s="440"/>
      <c r="J3" s="440"/>
      <c r="K3" s="440"/>
      <c r="L3" s="440"/>
      <c r="M3" s="440"/>
      <c r="N3" s="440"/>
      <c r="O3" s="440"/>
      <c r="P3" s="440"/>
      <c r="Q3" s="440"/>
      <c r="R3" s="440"/>
      <c r="S3" s="441"/>
      <c r="T3" s="27"/>
      <c r="U3" s="25"/>
    </row>
    <row r="4" spans="2:21" x14ac:dyDescent="0.2">
      <c r="B4" s="25"/>
      <c r="C4" s="33"/>
      <c r="D4" s="243"/>
      <c r="E4" s="244"/>
      <c r="F4" s="244"/>
      <c r="G4" s="244"/>
      <c r="H4" s="244"/>
      <c r="I4" s="244"/>
      <c r="J4" s="244"/>
      <c r="K4" s="244"/>
      <c r="L4" s="244" t="s">
        <v>179</v>
      </c>
      <c r="M4" s="244"/>
      <c r="N4" s="244" t="s">
        <v>180</v>
      </c>
      <c r="O4" s="244" t="s">
        <v>180</v>
      </c>
      <c r="P4" s="244"/>
      <c r="Q4" s="244"/>
      <c r="R4" s="244"/>
      <c r="S4" s="245"/>
      <c r="T4" s="27"/>
      <c r="U4" s="25"/>
    </row>
    <row r="5" spans="2:21" x14ac:dyDescent="0.2">
      <c r="B5" s="25"/>
      <c r="C5" s="33"/>
      <c r="D5" s="47" t="s">
        <v>24</v>
      </c>
      <c r="E5" s="42" t="s">
        <v>26</v>
      </c>
      <c r="F5" s="24" t="s">
        <v>52</v>
      </c>
      <c r="G5" s="42" t="s">
        <v>75</v>
      </c>
      <c r="H5" s="42" t="s">
        <v>27</v>
      </c>
      <c r="I5" s="42" t="s">
        <v>181</v>
      </c>
      <c r="J5" s="42"/>
      <c r="K5" s="42"/>
      <c r="L5" s="42" t="s">
        <v>182</v>
      </c>
      <c r="M5" s="42" t="s">
        <v>76</v>
      </c>
      <c r="N5" s="24" t="s">
        <v>45</v>
      </c>
      <c r="O5" s="24" t="s">
        <v>182</v>
      </c>
      <c r="P5" s="24"/>
      <c r="Q5" s="24"/>
      <c r="R5" s="42"/>
      <c r="S5" s="43"/>
      <c r="T5" s="27"/>
      <c r="U5" s="25"/>
    </row>
    <row r="6" spans="2:21" x14ac:dyDescent="0.2">
      <c r="B6" s="25"/>
      <c r="C6" s="33"/>
      <c r="D6" s="45" t="s">
        <v>28</v>
      </c>
      <c r="E6" s="44" t="s">
        <v>28</v>
      </c>
      <c r="F6" s="68" t="s">
        <v>28</v>
      </c>
      <c r="G6" s="44" t="s">
        <v>29</v>
      </c>
      <c r="H6" s="44" t="s">
        <v>29</v>
      </c>
      <c r="I6" s="44" t="s">
        <v>183</v>
      </c>
      <c r="J6" s="44" t="s">
        <v>30</v>
      </c>
      <c r="K6" s="68" t="s">
        <v>222</v>
      </c>
      <c r="L6" s="44" t="s">
        <v>32</v>
      </c>
      <c r="M6" s="44" t="s">
        <v>32</v>
      </c>
      <c r="N6" s="44" t="s">
        <v>184</v>
      </c>
      <c r="O6" s="68" t="s">
        <v>184</v>
      </c>
      <c r="P6" s="68" t="s">
        <v>141</v>
      </c>
      <c r="Q6" s="68" t="s">
        <v>185</v>
      </c>
      <c r="R6" s="44" t="s">
        <v>31</v>
      </c>
      <c r="S6" s="46" t="s">
        <v>37</v>
      </c>
      <c r="T6" s="27"/>
      <c r="U6" s="25"/>
    </row>
    <row r="7" spans="2:21" ht="9" customHeight="1" x14ac:dyDescent="0.2">
      <c r="B7" s="25"/>
      <c r="C7" s="33"/>
      <c r="D7" s="50"/>
      <c r="E7" s="51"/>
      <c r="F7" s="51"/>
      <c r="G7" s="51"/>
      <c r="H7" s="51"/>
      <c r="I7" s="51"/>
      <c r="J7" s="51"/>
      <c r="K7" s="51"/>
      <c r="L7" s="51"/>
      <c r="M7" s="51"/>
      <c r="N7" s="51"/>
      <c r="O7" s="51"/>
      <c r="P7" s="51"/>
      <c r="Q7" s="51"/>
      <c r="R7" s="51"/>
      <c r="S7" s="52"/>
      <c r="T7" s="27"/>
      <c r="U7" s="25"/>
    </row>
    <row r="8" spans="2:21" x14ac:dyDescent="0.2">
      <c r="B8" s="25"/>
      <c r="C8" s="38" t="s">
        <v>1</v>
      </c>
      <c r="D8" s="57"/>
      <c r="E8" s="56"/>
      <c r="F8" s="56"/>
      <c r="G8" s="56"/>
      <c r="H8" s="56"/>
      <c r="I8" s="56"/>
      <c r="J8" s="56"/>
      <c r="K8" s="56"/>
      <c r="L8" s="56"/>
      <c r="M8" s="56"/>
      <c r="N8" s="56"/>
      <c r="O8" s="56"/>
      <c r="P8" s="56"/>
      <c r="Q8" s="56"/>
      <c r="R8" s="56"/>
      <c r="S8" s="58"/>
      <c r="T8" s="27"/>
      <c r="U8" s="25"/>
    </row>
    <row r="9" spans="2:21" x14ac:dyDescent="0.2">
      <c r="B9" s="25"/>
      <c r="C9" s="33" t="s">
        <v>135</v>
      </c>
      <c r="D9" s="283">
        <v>54</v>
      </c>
      <c r="E9" s="283">
        <v>69</v>
      </c>
      <c r="F9" s="283">
        <v>53.9</v>
      </c>
      <c r="G9" s="283">
        <v>58.8</v>
      </c>
      <c r="H9" s="283">
        <v>71.900000000000006</v>
      </c>
      <c r="I9" s="283">
        <v>74.5</v>
      </c>
      <c r="J9" s="283">
        <v>115.4</v>
      </c>
      <c r="K9" s="283">
        <v>104</v>
      </c>
      <c r="L9" s="283">
        <v>1192.3</v>
      </c>
      <c r="M9" s="283">
        <v>1586.2</v>
      </c>
      <c r="N9" s="283">
        <v>42.1</v>
      </c>
      <c r="O9" s="283">
        <v>42.1</v>
      </c>
      <c r="P9" s="283">
        <v>31.8</v>
      </c>
      <c r="Q9" s="283">
        <v>2801.6</v>
      </c>
      <c r="R9" s="283">
        <v>27.5</v>
      </c>
      <c r="S9" s="284">
        <v>42.4</v>
      </c>
      <c r="T9" s="27"/>
      <c r="U9" s="25"/>
    </row>
    <row r="10" spans="2:21" x14ac:dyDescent="0.2">
      <c r="B10" s="25"/>
      <c r="C10" s="33" t="s">
        <v>139</v>
      </c>
      <c r="D10" s="285">
        <v>6.01</v>
      </c>
      <c r="E10" s="286">
        <v>4.78</v>
      </c>
      <c r="F10" s="286">
        <v>3.96</v>
      </c>
      <c r="G10" s="286">
        <v>5.44</v>
      </c>
      <c r="H10" s="286">
        <v>3.22</v>
      </c>
      <c r="I10" s="286">
        <v>4.83</v>
      </c>
      <c r="J10" s="286">
        <v>2.62</v>
      </c>
      <c r="K10" s="286">
        <v>4.97</v>
      </c>
      <c r="L10" s="286">
        <v>0.45</v>
      </c>
      <c r="M10" s="286">
        <v>0.3</v>
      </c>
      <c r="N10" s="286">
        <v>7.59</v>
      </c>
      <c r="O10" s="286">
        <v>8.14</v>
      </c>
      <c r="P10" s="286">
        <v>12.43</v>
      </c>
      <c r="Q10" s="286">
        <v>0.12</v>
      </c>
      <c r="R10" s="286">
        <v>10.71</v>
      </c>
      <c r="S10" s="287">
        <v>10.58</v>
      </c>
      <c r="T10" s="27"/>
      <c r="U10" s="25"/>
    </row>
    <row r="11" spans="2:21" x14ac:dyDescent="0.2">
      <c r="B11" s="25"/>
      <c r="C11" s="38" t="s">
        <v>118</v>
      </c>
      <c r="D11" s="72">
        <f t="shared" ref="D11:S11" si="0">ROUND((D10*D9),2)</f>
        <v>324.54000000000002</v>
      </c>
      <c r="E11" s="70">
        <f t="shared" si="0"/>
        <v>329.82</v>
      </c>
      <c r="F11" s="159">
        <f t="shared" si="0"/>
        <v>213.44</v>
      </c>
      <c r="G11" s="70">
        <f t="shared" si="0"/>
        <v>319.87</v>
      </c>
      <c r="H11" s="70">
        <f t="shared" si="0"/>
        <v>231.52</v>
      </c>
      <c r="I11" s="159">
        <f t="shared" si="0"/>
        <v>359.84</v>
      </c>
      <c r="J11" s="70">
        <f t="shared" si="0"/>
        <v>302.35000000000002</v>
      </c>
      <c r="K11" s="159">
        <f t="shared" si="0"/>
        <v>516.88</v>
      </c>
      <c r="L11" s="70">
        <f t="shared" si="0"/>
        <v>536.54</v>
      </c>
      <c r="M11" s="70">
        <f t="shared" si="0"/>
        <v>475.86</v>
      </c>
      <c r="N11" s="70">
        <f t="shared" si="0"/>
        <v>319.54000000000002</v>
      </c>
      <c r="O11" s="70">
        <f t="shared" si="0"/>
        <v>342.69</v>
      </c>
      <c r="P11" s="159">
        <f t="shared" si="0"/>
        <v>395.27</v>
      </c>
      <c r="Q11" s="159">
        <f t="shared" si="0"/>
        <v>336.19</v>
      </c>
      <c r="R11" s="70">
        <f t="shared" si="0"/>
        <v>294.52999999999997</v>
      </c>
      <c r="S11" s="69">
        <f t="shared" si="0"/>
        <v>448.59</v>
      </c>
      <c r="T11" s="27"/>
      <c r="U11" s="25"/>
    </row>
    <row r="12" spans="2:21" x14ac:dyDescent="0.2">
      <c r="B12" s="25"/>
      <c r="C12" s="33"/>
      <c r="D12" s="61"/>
      <c r="E12" s="62"/>
      <c r="F12" s="90"/>
      <c r="G12" s="62"/>
      <c r="H12" s="62"/>
      <c r="I12" s="90"/>
      <c r="J12" s="62"/>
      <c r="K12" s="90"/>
      <c r="L12" s="62"/>
      <c r="M12" s="62"/>
      <c r="N12" s="62"/>
      <c r="O12" s="62"/>
      <c r="P12" s="90"/>
      <c r="Q12" s="90"/>
      <c r="R12" s="62"/>
      <c r="S12" s="80"/>
      <c r="T12" s="28"/>
      <c r="U12" s="25"/>
    </row>
    <row r="13" spans="2:21" x14ac:dyDescent="0.2">
      <c r="B13" s="25"/>
      <c r="C13" s="38" t="s">
        <v>2</v>
      </c>
      <c r="D13" s="63"/>
      <c r="E13" s="59"/>
      <c r="F13" s="88"/>
      <c r="G13" s="59"/>
      <c r="H13" s="59"/>
      <c r="I13" s="88"/>
      <c r="J13" s="59"/>
      <c r="K13" s="88"/>
      <c r="L13" s="59"/>
      <c r="M13" s="59"/>
      <c r="N13" s="59"/>
      <c r="O13" s="59"/>
      <c r="P13" s="88"/>
      <c r="Q13" s="88"/>
      <c r="R13" s="59"/>
      <c r="S13" s="82"/>
      <c r="T13" s="28"/>
      <c r="U13" s="25"/>
    </row>
    <row r="14" spans="2:21" x14ac:dyDescent="0.2">
      <c r="B14" s="25"/>
      <c r="C14" s="38" t="s">
        <v>3</v>
      </c>
      <c r="D14" s="65"/>
      <c r="E14" s="64"/>
      <c r="F14" s="91"/>
      <c r="G14" s="64"/>
      <c r="H14" s="64"/>
      <c r="I14" s="91"/>
      <c r="J14" s="64"/>
      <c r="K14" s="91"/>
      <c r="L14" s="64"/>
      <c r="M14" s="64"/>
      <c r="N14" s="64"/>
      <c r="O14" s="64"/>
      <c r="P14" s="91"/>
      <c r="Q14" s="91"/>
      <c r="R14" s="64"/>
      <c r="S14" s="83"/>
      <c r="T14" s="28"/>
      <c r="U14" s="25"/>
    </row>
    <row r="15" spans="2:21" x14ac:dyDescent="0.2">
      <c r="B15" s="25"/>
      <c r="C15" s="33" t="s">
        <v>4</v>
      </c>
      <c r="D15" s="289">
        <v>25.272000000000002</v>
      </c>
      <c r="E15" s="290">
        <v>28.8</v>
      </c>
      <c r="F15" s="290">
        <v>31.455000000000002</v>
      </c>
      <c r="G15" s="290">
        <v>33.131999999999998</v>
      </c>
      <c r="H15" s="290">
        <v>19.139999999999997</v>
      </c>
      <c r="I15" s="290">
        <v>65.600000000000009</v>
      </c>
      <c r="J15" s="290">
        <v>31.02</v>
      </c>
      <c r="K15" s="290">
        <v>69.31</v>
      </c>
      <c r="L15" s="290">
        <v>75.802999999999997</v>
      </c>
      <c r="M15" s="290">
        <v>28.952000000000002</v>
      </c>
      <c r="N15" s="290">
        <v>42.72</v>
      </c>
      <c r="O15" s="290">
        <v>42.239999999999995</v>
      </c>
      <c r="P15" s="290">
        <v>78.205399999999997</v>
      </c>
      <c r="Q15" s="290">
        <v>39.277000000000001</v>
      </c>
      <c r="R15" s="290">
        <v>16.457999999999998</v>
      </c>
      <c r="S15" s="288">
        <v>65.635000000000005</v>
      </c>
      <c r="T15" s="28"/>
      <c r="U15" s="25"/>
    </row>
    <row r="16" spans="2:21" x14ac:dyDescent="0.2">
      <c r="B16" s="25"/>
      <c r="C16" s="33" t="s">
        <v>23</v>
      </c>
      <c r="D16" s="299">
        <v>36.255227649333229</v>
      </c>
      <c r="E16" s="292">
        <v>46.439280359820089</v>
      </c>
      <c r="F16" s="292">
        <v>24.849088613587941</v>
      </c>
      <c r="G16" s="292">
        <v>25.256450722007415</v>
      </c>
      <c r="H16" s="292">
        <v>30.95952023988006</v>
      </c>
      <c r="I16" s="292">
        <v>35.440503432494275</v>
      </c>
      <c r="J16" s="292">
        <v>31.774244456719007</v>
      </c>
      <c r="K16" s="292">
        <v>45.217194034561665</v>
      </c>
      <c r="L16" s="292">
        <v>1.1406139035745284</v>
      </c>
      <c r="M16" s="292">
        <v>1.5479760119940029</v>
      </c>
      <c r="N16" s="292">
        <v>2.7700623372524262</v>
      </c>
      <c r="O16" s="293">
        <v>2.7700623372524262</v>
      </c>
      <c r="P16" s="293">
        <v>2.0775467529393197</v>
      </c>
      <c r="Q16" s="293">
        <v>5.4179160419790104</v>
      </c>
      <c r="R16" s="292">
        <v>26.071174938846365</v>
      </c>
      <c r="S16" s="294">
        <v>36.662589757752698</v>
      </c>
      <c r="T16" s="28"/>
      <c r="U16" s="25"/>
    </row>
    <row r="17" spans="2:21" x14ac:dyDescent="0.2">
      <c r="B17" s="25"/>
      <c r="C17" s="33" t="s">
        <v>5</v>
      </c>
      <c r="D17" s="289">
        <v>15.795903920509382</v>
      </c>
      <c r="E17" s="290">
        <v>20.309019326369206</v>
      </c>
      <c r="F17" s="290">
        <v>13.539346217579469</v>
      </c>
      <c r="G17" s="290">
        <v>12.185411595821522</v>
      </c>
      <c r="H17" s="290">
        <v>14.893280839337416</v>
      </c>
      <c r="I17" s="290">
        <v>16.698527001681345</v>
      </c>
      <c r="J17" s="290">
        <v>14.441969298751435</v>
      </c>
      <c r="K17" s="290">
        <v>22.565577029299117</v>
      </c>
      <c r="L17" s="290">
        <v>5.8670500276177702</v>
      </c>
      <c r="M17" s="290">
        <v>8.1236077305476826</v>
      </c>
      <c r="N17" s="290">
        <v>14.441969298751435</v>
      </c>
      <c r="O17" s="290">
        <v>14.441969298751435</v>
      </c>
      <c r="P17" s="290">
        <v>10.831476974063577</v>
      </c>
      <c r="Q17" s="290">
        <v>28.432627056916886</v>
      </c>
      <c r="R17" s="290">
        <v>8.5749192711336644</v>
      </c>
      <c r="S17" s="288">
        <v>21.662953948127154</v>
      </c>
      <c r="T17" s="28"/>
      <c r="U17" s="25"/>
    </row>
    <row r="18" spans="2:21" x14ac:dyDescent="0.2">
      <c r="B18" s="25"/>
      <c r="C18" s="36" t="s">
        <v>119</v>
      </c>
      <c r="D18" s="295">
        <v>0</v>
      </c>
      <c r="E18" s="293">
        <v>0</v>
      </c>
      <c r="F18" s="293">
        <v>0</v>
      </c>
      <c r="G18" s="293">
        <v>0</v>
      </c>
      <c r="H18" s="293">
        <v>0</v>
      </c>
      <c r="I18" s="293">
        <v>0</v>
      </c>
      <c r="J18" s="293">
        <v>0</v>
      </c>
      <c r="K18" s="293">
        <v>0</v>
      </c>
      <c r="L18" s="293">
        <v>0</v>
      </c>
      <c r="M18" s="293">
        <v>0</v>
      </c>
      <c r="N18" s="293">
        <v>0</v>
      </c>
      <c r="O18" s="293">
        <v>0</v>
      </c>
      <c r="P18" s="293">
        <v>0</v>
      </c>
      <c r="Q18" s="293">
        <v>0</v>
      </c>
      <c r="R18" s="293">
        <v>0</v>
      </c>
      <c r="S18" s="294">
        <v>5.742348750436812</v>
      </c>
      <c r="T18" s="28"/>
      <c r="U18" s="25"/>
    </row>
    <row r="19" spans="2:21" x14ac:dyDescent="0.2">
      <c r="B19" s="25"/>
      <c r="C19" s="33" t="s">
        <v>6</v>
      </c>
      <c r="D19" s="289">
        <v>61.916825456053076</v>
      </c>
      <c r="E19" s="290">
        <v>67.72792362294841</v>
      </c>
      <c r="F19" s="290">
        <v>64.744680555555561</v>
      </c>
      <c r="G19" s="290">
        <v>78.453136687324019</v>
      </c>
      <c r="H19" s="290">
        <v>30.408569512195122</v>
      </c>
      <c r="I19" s="290">
        <v>30.771708333333333</v>
      </c>
      <c r="J19" s="290">
        <v>25.253685185185184</v>
      </c>
      <c r="K19" s="290">
        <v>36.62445833333333</v>
      </c>
      <c r="L19" s="290">
        <v>85.219780656862724</v>
      </c>
      <c r="M19" s="290">
        <v>85.219780656862724</v>
      </c>
      <c r="N19" s="290">
        <v>71.681559735082303</v>
      </c>
      <c r="O19" s="290">
        <v>71.681559735082303</v>
      </c>
      <c r="P19" s="290">
        <v>52.036207304526748</v>
      </c>
      <c r="Q19" s="290">
        <v>93.62540787908496</v>
      </c>
      <c r="R19" s="290">
        <v>57.723909541666664</v>
      </c>
      <c r="S19" s="288">
        <v>50.855902777777779</v>
      </c>
      <c r="T19" s="28"/>
      <c r="U19" s="25"/>
    </row>
    <row r="20" spans="2:21" x14ac:dyDescent="0.2">
      <c r="B20" s="25"/>
      <c r="C20" s="33" t="s">
        <v>7</v>
      </c>
      <c r="D20" s="291">
        <v>35.904022910493822</v>
      </c>
      <c r="E20" s="292">
        <v>35.904022910493822</v>
      </c>
      <c r="F20" s="292">
        <v>9.2500833333333325</v>
      </c>
      <c r="G20" s="292">
        <v>31.107131078224104</v>
      </c>
      <c r="H20" s="292">
        <v>31.107131078224104</v>
      </c>
      <c r="I20" s="292">
        <v>0</v>
      </c>
      <c r="J20" s="292">
        <v>9.2500833333333325</v>
      </c>
      <c r="K20" s="292">
        <v>0</v>
      </c>
      <c r="L20" s="292">
        <v>37.425790476190478</v>
      </c>
      <c r="M20" s="292">
        <v>37.425790476190478</v>
      </c>
      <c r="N20" s="292">
        <v>25.433062500000002</v>
      </c>
      <c r="O20" s="292">
        <v>25.433062500000002</v>
      </c>
      <c r="P20" s="292">
        <v>0</v>
      </c>
      <c r="Q20" s="292">
        <v>56.918010714285714</v>
      </c>
      <c r="R20" s="292">
        <v>25.433062500000002</v>
      </c>
      <c r="S20" s="294">
        <v>23.512594047619046</v>
      </c>
      <c r="T20" s="28"/>
      <c r="U20" s="25"/>
    </row>
    <row r="21" spans="2:21" x14ac:dyDescent="0.2">
      <c r="B21" s="25"/>
      <c r="C21" s="77" t="s">
        <v>169</v>
      </c>
      <c r="D21" s="289">
        <v>5.1742622950819701</v>
      </c>
      <c r="E21" s="290">
        <v>6.8990163934426274</v>
      </c>
      <c r="F21" s="290">
        <v>6.4678278688524635</v>
      </c>
      <c r="G21" s="290">
        <v>6.3240983606557419</v>
      </c>
      <c r="H21" s="290">
        <v>5.2700819672131178</v>
      </c>
      <c r="I21" s="290">
        <v>0</v>
      </c>
      <c r="J21" s="290">
        <v>4.1580000000000004</v>
      </c>
      <c r="K21" s="290">
        <v>0</v>
      </c>
      <c r="L21" s="290">
        <v>11.83</v>
      </c>
      <c r="M21" s="290">
        <v>14.84</v>
      </c>
      <c r="N21" s="290">
        <v>12.855555555555553</v>
      </c>
      <c r="O21" s="290">
        <v>12.711111111111107</v>
      </c>
      <c r="P21" s="290">
        <v>0.20159999999999997</v>
      </c>
      <c r="Q21" s="290">
        <v>23.53</v>
      </c>
      <c r="R21" s="290">
        <v>1.8684836065573782</v>
      </c>
      <c r="S21" s="288">
        <v>0</v>
      </c>
      <c r="T21" s="28"/>
      <c r="U21" s="25"/>
    </row>
    <row r="22" spans="2:21" x14ac:dyDescent="0.2">
      <c r="B22" s="25"/>
      <c r="C22" s="33" t="s">
        <v>8</v>
      </c>
      <c r="D22" s="295">
        <v>15.280215517241368</v>
      </c>
      <c r="E22" s="293">
        <v>15.280215517241368</v>
      </c>
      <c r="F22" s="293">
        <v>15.280215517241368</v>
      </c>
      <c r="G22" s="293">
        <v>15.280215517241368</v>
      </c>
      <c r="H22" s="293">
        <v>15.280215517241368</v>
      </c>
      <c r="I22" s="293">
        <v>15.280215517241368</v>
      </c>
      <c r="J22" s="293">
        <v>15.280215517241368</v>
      </c>
      <c r="K22" s="293">
        <v>17.077887931034471</v>
      </c>
      <c r="L22" s="293">
        <v>17.077887931034471</v>
      </c>
      <c r="M22" s="293">
        <v>17.077887931034471</v>
      </c>
      <c r="N22" s="293">
        <v>17.077887931034471</v>
      </c>
      <c r="O22" s="293">
        <v>17.077887931034471</v>
      </c>
      <c r="P22" s="293">
        <v>17.077887931034471</v>
      </c>
      <c r="Q22" s="293">
        <v>15.819517241379298</v>
      </c>
      <c r="R22" s="293">
        <v>15.280215517241368</v>
      </c>
      <c r="S22" s="294">
        <v>16.179051724137921</v>
      </c>
      <c r="T22" s="28"/>
      <c r="U22" s="25"/>
    </row>
    <row r="23" spans="2:21" x14ac:dyDescent="0.2">
      <c r="B23" s="25"/>
      <c r="C23" s="33" t="s">
        <v>9</v>
      </c>
      <c r="D23" s="289">
        <v>8.6333934264211294</v>
      </c>
      <c r="E23" s="290">
        <v>8.6333934264211294</v>
      </c>
      <c r="F23" s="290">
        <v>8.6333934264211294</v>
      </c>
      <c r="G23" s="290">
        <v>8.6333934264211294</v>
      </c>
      <c r="H23" s="290">
        <v>8.6333934264211294</v>
      </c>
      <c r="I23" s="290">
        <v>8.6333934264211294</v>
      </c>
      <c r="J23" s="290">
        <v>8.6333934264211294</v>
      </c>
      <c r="K23" s="290">
        <v>10.129291461241372</v>
      </c>
      <c r="L23" s="290">
        <v>8.6333934264211294</v>
      </c>
      <c r="M23" s="290">
        <v>8.6333934264211294</v>
      </c>
      <c r="N23" s="290">
        <v>8.6333934264211294</v>
      </c>
      <c r="O23" s="290">
        <v>8.6333934264211294</v>
      </c>
      <c r="P23" s="290">
        <v>8.6333934264211294</v>
      </c>
      <c r="Q23" s="290">
        <v>8.6333934264211294</v>
      </c>
      <c r="R23" s="290">
        <v>8.6333934264211294</v>
      </c>
      <c r="S23" s="288">
        <v>8.6333934264211294</v>
      </c>
      <c r="T23" s="28"/>
      <c r="U23" s="25"/>
    </row>
    <row r="24" spans="2:21" x14ac:dyDescent="0.2">
      <c r="B24" s="25"/>
      <c r="C24" s="33" t="s">
        <v>70</v>
      </c>
      <c r="D24" s="291">
        <v>19</v>
      </c>
      <c r="E24" s="292">
        <v>19</v>
      </c>
      <c r="F24" s="292">
        <v>19</v>
      </c>
      <c r="G24" s="292">
        <v>17</v>
      </c>
      <c r="H24" s="292">
        <v>17</v>
      </c>
      <c r="I24" s="292">
        <v>17</v>
      </c>
      <c r="J24" s="292">
        <v>17</v>
      </c>
      <c r="K24" s="292">
        <v>54.214399999999998</v>
      </c>
      <c r="L24" s="292">
        <v>18.75</v>
      </c>
      <c r="M24" s="292">
        <v>18.75</v>
      </c>
      <c r="N24" s="292">
        <v>16.25</v>
      </c>
      <c r="O24" s="292">
        <v>16.25</v>
      </c>
      <c r="P24" s="292">
        <v>19</v>
      </c>
      <c r="Q24" s="292">
        <v>15.75</v>
      </c>
      <c r="R24" s="292">
        <v>17</v>
      </c>
      <c r="S24" s="294">
        <v>17</v>
      </c>
      <c r="T24" s="28"/>
      <c r="U24" s="25"/>
    </row>
    <row r="25" spans="2:21" x14ac:dyDescent="0.2">
      <c r="B25" s="25"/>
      <c r="C25" s="33" t="s">
        <v>10</v>
      </c>
      <c r="D25" s="296">
        <v>6.4766666666666666</v>
      </c>
      <c r="E25" s="297">
        <v>8.5</v>
      </c>
      <c r="F25" s="297">
        <v>11.506666666666668</v>
      </c>
      <c r="G25" s="297">
        <v>5.6400000000000006</v>
      </c>
      <c r="H25" s="297">
        <v>5.6400000000000006</v>
      </c>
      <c r="I25" s="297">
        <v>10.093333333333334</v>
      </c>
      <c r="J25" s="297">
        <v>7.4233333333333329</v>
      </c>
      <c r="K25" s="297">
        <v>12.914999999999999</v>
      </c>
      <c r="L25" s="297">
        <v>23.91</v>
      </c>
      <c r="M25" s="297">
        <v>26.64</v>
      </c>
      <c r="N25" s="297">
        <v>9.23</v>
      </c>
      <c r="O25" s="297">
        <v>9.23</v>
      </c>
      <c r="P25" s="297">
        <v>7.97</v>
      </c>
      <c r="Q25" s="297">
        <v>11.606666666666667</v>
      </c>
      <c r="R25" s="297">
        <v>11.04</v>
      </c>
      <c r="S25" s="298">
        <v>13.066666666666668</v>
      </c>
      <c r="T25" s="28"/>
      <c r="U25" s="25"/>
    </row>
    <row r="26" spans="2:21" x14ac:dyDescent="0.2">
      <c r="B26" s="25"/>
      <c r="C26" s="33" t="s">
        <v>71</v>
      </c>
      <c r="D26" s="292">
        <v>4.8327312446636563</v>
      </c>
      <c r="E26" s="292">
        <v>4.8327312446636563</v>
      </c>
      <c r="F26" s="292">
        <v>4.8327312446636563</v>
      </c>
      <c r="G26" s="292">
        <v>4.8327312446636563</v>
      </c>
      <c r="H26" s="292">
        <v>4.8327312446636563</v>
      </c>
      <c r="I26" s="292">
        <v>4.8327312446636563</v>
      </c>
      <c r="J26" s="292">
        <v>4.8327312446636563</v>
      </c>
      <c r="K26" s="292">
        <v>4.8327312446636563</v>
      </c>
      <c r="L26" s="292">
        <v>4.8327312446636563</v>
      </c>
      <c r="M26" s="292">
        <v>4.8327312446636563</v>
      </c>
      <c r="N26" s="292">
        <v>4.8327312446636563</v>
      </c>
      <c r="O26" s="292">
        <v>4.8327312446636563</v>
      </c>
      <c r="P26" s="292">
        <v>4.8327312446636563</v>
      </c>
      <c r="Q26" s="292">
        <v>4.8327312446636563</v>
      </c>
      <c r="R26" s="292">
        <v>4.8327312446636563</v>
      </c>
      <c r="S26" s="292">
        <v>4.8327312446636563</v>
      </c>
      <c r="T26" s="28"/>
      <c r="U26" s="25"/>
    </row>
    <row r="27" spans="2:21" x14ac:dyDescent="0.2">
      <c r="B27" s="25"/>
      <c r="C27" s="33" t="s">
        <v>11</v>
      </c>
      <c r="D27" s="289">
        <v>5.46</v>
      </c>
      <c r="E27" s="290">
        <v>6.11</v>
      </c>
      <c r="F27" s="290">
        <v>10.98</v>
      </c>
      <c r="G27" s="290">
        <v>5.54</v>
      </c>
      <c r="H27" s="290">
        <v>4.26</v>
      </c>
      <c r="I27" s="290">
        <v>10.7</v>
      </c>
      <c r="J27" s="290">
        <v>3.94</v>
      </c>
      <c r="K27" s="290">
        <v>6.35</v>
      </c>
      <c r="L27" s="290">
        <v>6.76</v>
      </c>
      <c r="M27" s="290">
        <v>5.87</v>
      </c>
      <c r="N27" s="290">
        <v>5.26</v>
      </c>
      <c r="O27" s="290">
        <v>5.24</v>
      </c>
      <c r="P27" s="290">
        <v>4.68</v>
      </c>
      <c r="Q27" s="290">
        <v>7.07</v>
      </c>
      <c r="R27" s="290">
        <v>4.49</v>
      </c>
      <c r="S27" s="288">
        <v>6.14</v>
      </c>
      <c r="T27" s="28"/>
      <c r="U27" s="25"/>
    </row>
    <row r="28" spans="2:21" x14ac:dyDescent="0.2">
      <c r="B28" s="25"/>
      <c r="C28" s="38" t="s">
        <v>120</v>
      </c>
      <c r="D28" s="72">
        <f t="shared" ref="D28:S28" si="1">SUM(D15:D27)</f>
        <v>240.00124908646433</v>
      </c>
      <c r="E28" s="70">
        <f t="shared" si="1"/>
        <v>268.43560280140031</v>
      </c>
      <c r="F28" s="159">
        <f t="shared" si="1"/>
        <v>220.53903344390153</v>
      </c>
      <c r="G28" s="70">
        <f t="shared" si="1"/>
        <v>243.38456863235896</v>
      </c>
      <c r="H28" s="70">
        <f t="shared" si="1"/>
        <v>187.42492382517594</v>
      </c>
      <c r="I28" s="159">
        <f t="shared" si="1"/>
        <v>215.05041228916843</v>
      </c>
      <c r="J28" s="70">
        <f>SUM(J15:J27)</f>
        <v>173.00765579564845</v>
      </c>
      <c r="K28" s="159">
        <f>SUM(K15:K27)</f>
        <v>279.23654003413361</v>
      </c>
      <c r="L28" s="70">
        <f t="shared" si="1"/>
        <v>297.25024766636477</v>
      </c>
      <c r="M28" s="70">
        <f t="shared" si="1"/>
        <v>257.91316747771413</v>
      </c>
      <c r="N28" s="70">
        <f t="shared" si="1"/>
        <v>231.18622202876094</v>
      </c>
      <c r="O28" s="70">
        <f t="shared" si="1"/>
        <v>230.54177758431649</v>
      </c>
      <c r="P28" s="159">
        <f t="shared" si="1"/>
        <v>205.54624363364891</v>
      </c>
      <c r="Q28" s="159">
        <f t="shared" si="1"/>
        <v>310.91327027139732</v>
      </c>
      <c r="R28" s="70">
        <f t="shared" si="1"/>
        <v>197.40589004653023</v>
      </c>
      <c r="S28" s="69">
        <f t="shared" si="1"/>
        <v>269.92323234360288</v>
      </c>
      <c r="T28" s="28"/>
      <c r="U28" s="25"/>
    </row>
    <row r="29" spans="2:21" x14ac:dyDescent="0.2">
      <c r="B29" s="25"/>
      <c r="C29" s="33"/>
      <c r="D29" s="63"/>
      <c r="E29" s="59"/>
      <c r="F29" s="88"/>
      <c r="G29" s="59"/>
      <c r="H29" s="59"/>
      <c r="I29" s="88"/>
      <c r="J29" s="59"/>
      <c r="K29" s="88"/>
      <c r="L29" s="59"/>
      <c r="M29" s="59"/>
      <c r="N29" s="59"/>
      <c r="O29" s="59"/>
      <c r="P29" s="88"/>
      <c r="Q29" s="88"/>
      <c r="R29" s="59"/>
      <c r="S29" s="82"/>
      <c r="T29" s="28"/>
      <c r="U29" s="25"/>
    </row>
    <row r="30" spans="2:21" x14ac:dyDescent="0.2">
      <c r="B30" s="25"/>
      <c r="C30" s="38" t="s">
        <v>12</v>
      </c>
      <c r="D30" s="63"/>
      <c r="E30" s="59"/>
      <c r="F30" s="88"/>
      <c r="G30" s="59"/>
      <c r="H30" s="59"/>
      <c r="I30" s="88"/>
      <c r="J30" s="59"/>
      <c r="K30" s="88"/>
      <c r="L30" s="59"/>
      <c r="M30" s="59"/>
      <c r="N30" s="59"/>
      <c r="O30" s="59"/>
      <c r="P30" s="88"/>
      <c r="Q30" s="88"/>
      <c r="R30" s="59"/>
      <c r="S30" s="82"/>
      <c r="T30" s="28"/>
      <c r="U30" s="25"/>
    </row>
    <row r="31" spans="2:21" x14ac:dyDescent="0.2">
      <c r="B31" s="25"/>
      <c r="C31" s="33" t="s">
        <v>13</v>
      </c>
      <c r="D31" s="300">
        <v>0.78591743343375953</v>
      </c>
      <c r="E31" s="301">
        <v>0.78591743343375953</v>
      </c>
      <c r="F31" s="301">
        <v>0.78591743343375953</v>
      </c>
      <c r="G31" s="301">
        <v>0.78591743343375953</v>
      </c>
      <c r="H31" s="301">
        <v>0.78591743343375953</v>
      </c>
      <c r="I31" s="301">
        <v>0.78591743343375953</v>
      </c>
      <c r="J31" s="301">
        <v>0.78591743343375953</v>
      </c>
      <c r="K31" s="301">
        <v>0.78591743343375953</v>
      </c>
      <c r="L31" s="301">
        <v>0.78591743343375953</v>
      </c>
      <c r="M31" s="301">
        <v>0.78591743343375953</v>
      </c>
      <c r="N31" s="301">
        <v>0.78591743343375953</v>
      </c>
      <c r="O31" s="301">
        <v>0.78591743343375953</v>
      </c>
      <c r="P31" s="301">
        <v>0.78591743343375953</v>
      </c>
      <c r="Q31" s="301">
        <v>0.78591743343375953</v>
      </c>
      <c r="R31" s="301">
        <v>0.78591743343375953</v>
      </c>
      <c r="S31" s="303">
        <v>0.78591743343375953</v>
      </c>
      <c r="T31" s="28"/>
      <c r="U31" s="25"/>
    </row>
    <row r="32" spans="2:21" x14ac:dyDescent="0.2">
      <c r="B32" s="25"/>
      <c r="C32" s="33" t="s">
        <v>14</v>
      </c>
      <c r="D32" s="309">
        <v>6.91</v>
      </c>
      <c r="E32" s="309">
        <v>6.91</v>
      </c>
      <c r="F32" s="309">
        <v>6.91</v>
      </c>
      <c r="G32" s="309">
        <v>6.91</v>
      </c>
      <c r="H32" s="309">
        <v>6.91</v>
      </c>
      <c r="I32" s="309">
        <v>6.91</v>
      </c>
      <c r="J32" s="309">
        <v>6.91</v>
      </c>
      <c r="K32" s="309">
        <v>6.91</v>
      </c>
      <c r="L32" s="309">
        <v>6.91</v>
      </c>
      <c r="M32" s="309">
        <v>6.91</v>
      </c>
      <c r="N32" s="309">
        <v>6.91</v>
      </c>
      <c r="O32" s="309">
        <v>6.91</v>
      </c>
      <c r="P32" s="309">
        <v>6.91</v>
      </c>
      <c r="Q32" s="309">
        <v>6.91</v>
      </c>
      <c r="R32" s="309">
        <v>6.91</v>
      </c>
      <c r="S32" s="308">
        <v>6.91</v>
      </c>
      <c r="T32" s="28"/>
      <c r="U32" s="25"/>
    </row>
    <row r="33" spans="2:21" x14ac:dyDescent="0.2">
      <c r="B33" s="25"/>
      <c r="C33" s="36" t="s">
        <v>121</v>
      </c>
      <c r="D33" s="302">
        <v>3.5247096448409367</v>
      </c>
      <c r="E33" s="302">
        <v>3.5247096448409367</v>
      </c>
      <c r="F33" s="302">
        <v>3.5247096448409367</v>
      </c>
      <c r="G33" s="302">
        <v>3.5247096448409367</v>
      </c>
      <c r="H33" s="302">
        <v>3.5247096448409367</v>
      </c>
      <c r="I33" s="302">
        <v>3.5247096448409367</v>
      </c>
      <c r="J33" s="302">
        <v>3.5247096448409367</v>
      </c>
      <c r="K33" s="302">
        <v>3.5247096448409367</v>
      </c>
      <c r="L33" s="302">
        <v>3.5247096448409367</v>
      </c>
      <c r="M33" s="302">
        <v>3.5247096448409367</v>
      </c>
      <c r="N33" s="302">
        <v>3.5247096448409367</v>
      </c>
      <c r="O33" s="302">
        <v>3.5247096448409367</v>
      </c>
      <c r="P33" s="302">
        <v>3.5247096448409367</v>
      </c>
      <c r="Q33" s="302">
        <v>3.5247096448409367</v>
      </c>
      <c r="R33" s="302">
        <v>3.5247096448409367</v>
      </c>
      <c r="S33" s="304">
        <v>3.5247096448409367</v>
      </c>
      <c r="T33" s="28"/>
      <c r="U33" s="25"/>
    </row>
    <row r="34" spans="2:21" x14ac:dyDescent="0.2">
      <c r="B34" s="25"/>
      <c r="C34" s="31" t="s">
        <v>15</v>
      </c>
      <c r="D34" s="305">
        <v>35.716135921142069</v>
      </c>
      <c r="E34" s="306">
        <v>35.716135921142069</v>
      </c>
      <c r="F34" s="306">
        <v>35.716135921142069</v>
      </c>
      <c r="G34" s="306">
        <v>35.716135921142069</v>
      </c>
      <c r="H34" s="306">
        <v>35.716135921142069</v>
      </c>
      <c r="I34" s="306">
        <v>35.716135921142069</v>
      </c>
      <c r="J34" s="306">
        <v>35.716135921142069</v>
      </c>
      <c r="K34" s="306">
        <v>41.904629239690728</v>
      </c>
      <c r="L34" s="306">
        <v>35.716135921142069</v>
      </c>
      <c r="M34" s="306">
        <v>35.716135921142069</v>
      </c>
      <c r="N34" s="306">
        <v>35.716135921142069</v>
      </c>
      <c r="O34" s="306">
        <v>35.716135921142069</v>
      </c>
      <c r="P34" s="306">
        <v>35.716135921142069</v>
      </c>
      <c r="Q34" s="306">
        <v>35.716135921142069</v>
      </c>
      <c r="R34" s="306">
        <v>35.716135921142069</v>
      </c>
      <c r="S34" s="307">
        <v>35.716135921142069</v>
      </c>
      <c r="T34" s="28"/>
      <c r="U34" s="25"/>
    </row>
    <row r="35" spans="2:21" x14ac:dyDescent="0.2">
      <c r="B35" s="25"/>
      <c r="C35" s="31" t="s">
        <v>16</v>
      </c>
      <c r="D35" s="300">
        <v>1.8</v>
      </c>
      <c r="E35" s="301">
        <v>1.8</v>
      </c>
      <c r="F35" s="301">
        <v>1.8</v>
      </c>
      <c r="G35" s="301">
        <v>1.8</v>
      </c>
      <c r="H35" s="301">
        <v>1.8</v>
      </c>
      <c r="I35" s="301">
        <v>1.8</v>
      </c>
      <c r="J35" s="301">
        <v>1.8</v>
      </c>
      <c r="K35" s="301">
        <v>1.8</v>
      </c>
      <c r="L35" s="301">
        <v>1.8</v>
      </c>
      <c r="M35" s="301">
        <v>1.8</v>
      </c>
      <c r="N35" s="301">
        <v>1.8</v>
      </c>
      <c r="O35" s="301">
        <v>1.8</v>
      </c>
      <c r="P35" s="301">
        <v>1.8</v>
      </c>
      <c r="Q35" s="301">
        <v>1.8</v>
      </c>
      <c r="R35" s="301">
        <v>1.8</v>
      </c>
      <c r="S35" s="303">
        <v>1.8</v>
      </c>
      <c r="T35" s="28"/>
      <c r="U35" s="25"/>
    </row>
    <row r="36" spans="2:21" x14ac:dyDescent="0.2">
      <c r="B36" s="25"/>
      <c r="C36" s="31" t="s">
        <v>17</v>
      </c>
      <c r="D36" s="305">
        <v>21.696718082936773</v>
      </c>
      <c r="E36" s="306">
        <v>21.696718082936773</v>
      </c>
      <c r="F36" s="306">
        <v>21.696718082936773</v>
      </c>
      <c r="G36" s="306">
        <v>21.696718082936773</v>
      </c>
      <c r="H36" s="306">
        <v>21.696718082936773</v>
      </c>
      <c r="I36" s="306">
        <v>21.696718082936773</v>
      </c>
      <c r="J36" s="306">
        <v>21.696718082936773</v>
      </c>
      <c r="K36" s="306">
        <v>25.456083182989694</v>
      </c>
      <c r="L36" s="306">
        <v>21.696718082936773</v>
      </c>
      <c r="M36" s="306">
        <v>21.696718082936773</v>
      </c>
      <c r="N36" s="306">
        <v>21.696718082936773</v>
      </c>
      <c r="O36" s="306">
        <v>21.696718082936773</v>
      </c>
      <c r="P36" s="306">
        <v>21.696718082936773</v>
      </c>
      <c r="Q36" s="306">
        <v>21.696718082936773</v>
      </c>
      <c r="R36" s="306">
        <v>21.696718082936773</v>
      </c>
      <c r="S36" s="307">
        <v>21.696718082936773</v>
      </c>
      <c r="T36" s="28"/>
      <c r="U36" s="25"/>
    </row>
    <row r="37" spans="2:21" x14ac:dyDescent="0.2">
      <c r="B37" s="25"/>
      <c r="C37" s="31" t="s">
        <v>18</v>
      </c>
      <c r="D37" s="300">
        <v>0.95039999999999991</v>
      </c>
      <c r="E37" s="301">
        <v>0.95039999999999991</v>
      </c>
      <c r="F37" s="301">
        <v>0.95039999999999991</v>
      </c>
      <c r="G37" s="301">
        <v>0.95039999999999991</v>
      </c>
      <c r="H37" s="301">
        <v>0.95039999999999991</v>
      </c>
      <c r="I37" s="301">
        <v>0.95039999999999991</v>
      </c>
      <c r="J37" s="301">
        <v>0.95039999999999991</v>
      </c>
      <c r="K37" s="301">
        <v>0.95039999999999991</v>
      </c>
      <c r="L37" s="301">
        <v>0.95039999999999991</v>
      </c>
      <c r="M37" s="301">
        <v>0.95039999999999991</v>
      </c>
      <c r="N37" s="301">
        <v>0.95039999999999991</v>
      </c>
      <c r="O37" s="301">
        <v>0.95039999999999991</v>
      </c>
      <c r="P37" s="301">
        <v>0.95039999999999991</v>
      </c>
      <c r="Q37" s="301">
        <v>0.95039999999999991</v>
      </c>
      <c r="R37" s="301">
        <v>0.95039999999999991</v>
      </c>
      <c r="S37" s="303">
        <v>0.95039999999999991</v>
      </c>
      <c r="T37" s="28"/>
      <c r="U37" s="25"/>
    </row>
    <row r="38" spans="2:21" x14ac:dyDescent="0.2">
      <c r="B38" s="25"/>
      <c r="C38" s="31" t="s">
        <v>19</v>
      </c>
      <c r="D38" s="310">
        <v>36.907199999999996</v>
      </c>
      <c r="E38" s="309">
        <v>36.907199999999996</v>
      </c>
      <c r="F38" s="309">
        <v>36.907199999999996</v>
      </c>
      <c r="G38" s="309">
        <v>36.907199999999996</v>
      </c>
      <c r="H38" s="309">
        <v>36.907199999999996</v>
      </c>
      <c r="I38" s="309">
        <v>36.907199999999996</v>
      </c>
      <c r="J38" s="309">
        <v>36.907199999999996</v>
      </c>
      <c r="K38" s="309">
        <v>36.907199999999996</v>
      </c>
      <c r="L38" s="309">
        <v>36.907199999999996</v>
      </c>
      <c r="M38" s="309">
        <v>36.907199999999996</v>
      </c>
      <c r="N38" s="309">
        <v>36.907199999999996</v>
      </c>
      <c r="O38" s="309">
        <v>36.907199999999996</v>
      </c>
      <c r="P38" s="309">
        <v>36.907199999999996</v>
      </c>
      <c r="Q38" s="309">
        <v>36.907199999999996</v>
      </c>
      <c r="R38" s="309">
        <v>36.907199999999996</v>
      </c>
      <c r="S38" s="308">
        <v>36.907199999999996</v>
      </c>
      <c r="T38" s="28"/>
      <c r="U38" s="25"/>
    </row>
    <row r="39" spans="2:21" x14ac:dyDescent="0.2">
      <c r="B39" s="25"/>
      <c r="C39" s="31" t="s">
        <v>20</v>
      </c>
      <c r="D39" s="72">
        <f t="shared" ref="D39:S39" si="2">SUM(D31:D38)</f>
        <v>108.29108108235354</v>
      </c>
      <c r="E39" s="70">
        <f t="shared" si="2"/>
        <v>108.29108108235354</v>
      </c>
      <c r="F39" s="159">
        <f t="shared" si="2"/>
        <v>108.29108108235354</v>
      </c>
      <c r="G39" s="70">
        <f t="shared" si="2"/>
        <v>108.29108108235354</v>
      </c>
      <c r="H39" s="70">
        <f t="shared" si="2"/>
        <v>108.29108108235354</v>
      </c>
      <c r="I39" s="159">
        <f t="shared" ref="I39" si="3">SUM(I31:I38)</f>
        <v>108.29108108235354</v>
      </c>
      <c r="J39" s="70">
        <f t="shared" si="2"/>
        <v>108.29108108235354</v>
      </c>
      <c r="K39" s="159">
        <f t="shared" si="2"/>
        <v>118.2389395009551</v>
      </c>
      <c r="L39" s="70">
        <f t="shared" si="2"/>
        <v>108.29108108235354</v>
      </c>
      <c r="M39" s="70">
        <f t="shared" si="2"/>
        <v>108.29108108235354</v>
      </c>
      <c r="N39" s="70">
        <f t="shared" si="2"/>
        <v>108.29108108235354</v>
      </c>
      <c r="O39" s="70">
        <f t="shared" si="2"/>
        <v>108.29108108235354</v>
      </c>
      <c r="P39" s="159">
        <f t="shared" si="2"/>
        <v>108.29108108235354</v>
      </c>
      <c r="Q39" s="159">
        <f t="shared" ref="Q39" si="4">SUM(Q31:Q38)</f>
        <v>108.29108108235354</v>
      </c>
      <c r="R39" s="70">
        <f t="shared" si="2"/>
        <v>108.29108108235354</v>
      </c>
      <c r="S39" s="69">
        <f t="shared" si="2"/>
        <v>108.29108108235354</v>
      </c>
      <c r="T39" s="28"/>
      <c r="U39" s="25"/>
    </row>
    <row r="40" spans="2:21" x14ac:dyDescent="0.2">
      <c r="B40" s="25"/>
      <c r="C40" s="37" t="s">
        <v>221</v>
      </c>
      <c r="D40" s="63"/>
      <c r="E40" s="59"/>
      <c r="F40" s="88"/>
      <c r="G40" s="59"/>
      <c r="H40" s="59"/>
      <c r="I40" s="88"/>
      <c r="J40" s="59"/>
      <c r="K40" s="88"/>
      <c r="L40" s="59"/>
      <c r="M40" s="59"/>
      <c r="N40" s="59"/>
      <c r="O40" s="59"/>
      <c r="P40" s="88"/>
      <c r="Q40" s="88"/>
      <c r="R40" s="59"/>
      <c r="S40" s="82"/>
      <c r="T40" s="28"/>
      <c r="U40" s="25"/>
    </row>
    <row r="41" spans="2:21" x14ac:dyDescent="0.2">
      <c r="B41" s="25"/>
      <c r="C41" s="34" t="s">
        <v>122</v>
      </c>
      <c r="D41" s="72">
        <f t="shared" ref="D41:S41" si="5">D28+D39+D40</f>
        <v>348.2923301688179</v>
      </c>
      <c r="E41" s="70">
        <f t="shared" si="5"/>
        <v>376.72668388375382</v>
      </c>
      <c r="F41" s="159">
        <f t="shared" ref="F41" si="6">F28+F39+F40</f>
        <v>328.8301145262551</v>
      </c>
      <c r="G41" s="70">
        <f t="shared" si="5"/>
        <v>351.67564971471251</v>
      </c>
      <c r="H41" s="70">
        <f t="shared" si="5"/>
        <v>295.71600490752951</v>
      </c>
      <c r="I41" s="159">
        <f t="shared" ref="I41" si="7">I28+I39+I40</f>
        <v>323.34149337152201</v>
      </c>
      <c r="J41" s="70">
        <f>J28+J39+J40</f>
        <v>281.29873687800199</v>
      </c>
      <c r="K41" s="159">
        <f>K28+K39+K40</f>
        <v>397.47547953508871</v>
      </c>
      <c r="L41" s="70">
        <f t="shared" si="5"/>
        <v>405.54132874871834</v>
      </c>
      <c r="M41" s="70">
        <f t="shared" si="5"/>
        <v>366.20424856006764</v>
      </c>
      <c r="N41" s="70">
        <f t="shared" si="5"/>
        <v>339.47730311111445</v>
      </c>
      <c r="O41" s="70">
        <f t="shared" si="5"/>
        <v>338.83285866667006</v>
      </c>
      <c r="P41" s="159">
        <f t="shared" ref="P41:Q41" si="8">P28+P39+P40</f>
        <v>313.83732471600246</v>
      </c>
      <c r="Q41" s="159">
        <f t="shared" si="8"/>
        <v>419.20435135375089</v>
      </c>
      <c r="R41" s="70">
        <f t="shared" si="5"/>
        <v>305.69697112888377</v>
      </c>
      <c r="S41" s="69">
        <f t="shared" si="5"/>
        <v>378.21431342595645</v>
      </c>
      <c r="T41" s="28"/>
      <c r="U41" s="25"/>
    </row>
    <row r="42" spans="2:21" x14ac:dyDescent="0.2">
      <c r="B42" s="25"/>
      <c r="C42" s="31"/>
      <c r="D42" s="67"/>
      <c r="E42" s="66"/>
      <c r="F42" s="219"/>
      <c r="G42" s="66"/>
      <c r="H42" s="66"/>
      <c r="I42" s="219"/>
      <c r="J42" s="66"/>
      <c r="K42" s="219"/>
      <c r="L42" s="66"/>
      <c r="M42" s="66"/>
      <c r="N42" s="66"/>
      <c r="O42" s="66"/>
      <c r="P42" s="219"/>
      <c r="Q42" s="219"/>
      <c r="R42" s="66"/>
      <c r="S42" s="84"/>
      <c r="T42" s="28"/>
      <c r="U42" s="25"/>
    </row>
    <row r="43" spans="2:21" x14ac:dyDescent="0.2">
      <c r="B43" s="25"/>
      <c r="C43" s="34" t="s">
        <v>123</v>
      </c>
      <c r="D43" s="81"/>
      <c r="E43" s="59"/>
      <c r="F43" s="88"/>
      <c r="G43" s="59"/>
      <c r="H43" s="59"/>
      <c r="I43" s="88"/>
      <c r="J43" s="59"/>
      <c r="K43" s="88"/>
      <c r="L43" s="59"/>
      <c r="M43" s="59"/>
      <c r="N43" s="59"/>
      <c r="O43" s="59"/>
      <c r="P43" s="88"/>
      <c r="Q43" s="88"/>
      <c r="R43" s="59"/>
      <c r="S43" s="82"/>
      <c r="T43" s="28"/>
      <c r="U43" s="25"/>
    </row>
    <row r="44" spans="2:21" x14ac:dyDescent="0.2">
      <c r="B44" s="25"/>
      <c r="C44" s="393" t="s">
        <v>194</v>
      </c>
      <c r="D44" s="175">
        <f>D11-D28</f>
        <v>84.538750913535694</v>
      </c>
      <c r="E44" s="175">
        <f t="shared" ref="E44:S44" si="9">E11-E28</f>
        <v>61.384397198599686</v>
      </c>
      <c r="F44" s="175">
        <f t="shared" si="9"/>
        <v>-7.0990334439015328</v>
      </c>
      <c r="G44" s="175">
        <f t="shared" si="9"/>
        <v>76.485431367641041</v>
      </c>
      <c r="H44" s="175">
        <f t="shared" si="9"/>
        <v>44.095076174824072</v>
      </c>
      <c r="I44" s="175">
        <f t="shared" si="9"/>
        <v>144.78958771083154</v>
      </c>
      <c r="J44" s="175">
        <f t="shared" si="9"/>
        <v>129.34234420435158</v>
      </c>
      <c r="K44" s="175">
        <f t="shared" si="9"/>
        <v>237.64345996586638</v>
      </c>
      <c r="L44" s="175">
        <f t="shared" si="9"/>
        <v>239.28975233363519</v>
      </c>
      <c r="M44" s="175">
        <f t="shared" si="9"/>
        <v>217.94683252228589</v>
      </c>
      <c r="N44" s="175">
        <f t="shared" si="9"/>
        <v>88.353777971239083</v>
      </c>
      <c r="O44" s="175">
        <f t="shared" si="9"/>
        <v>112.14822241568351</v>
      </c>
      <c r="P44" s="175">
        <f t="shared" si="9"/>
        <v>189.72375636635107</v>
      </c>
      <c r="Q44" s="175">
        <f t="shared" si="9"/>
        <v>25.276729728602675</v>
      </c>
      <c r="R44" s="175">
        <f t="shared" si="9"/>
        <v>97.124109953469741</v>
      </c>
      <c r="S44" s="174">
        <f t="shared" si="9"/>
        <v>178.6667676563971</v>
      </c>
      <c r="T44" s="27"/>
      <c r="U44" s="25"/>
    </row>
    <row r="45" spans="2:21" x14ac:dyDescent="0.2">
      <c r="B45" s="25"/>
      <c r="C45" s="39" t="s">
        <v>195</v>
      </c>
      <c r="D45" s="72">
        <f t="shared" ref="D45:S45" si="10">D11-D41</f>
        <v>-23.752330168817878</v>
      </c>
      <c r="E45" s="73">
        <f t="shared" si="10"/>
        <v>-46.906683883753828</v>
      </c>
      <c r="F45" s="175">
        <f t="shared" si="10"/>
        <v>-115.3901145262551</v>
      </c>
      <c r="G45" s="73">
        <f t="shared" si="10"/>
        <v>-31.805649714712501</v>
      </c>
      <c r="H45" s="73">
        <f t="shared" si="10"/>
        <v>-64.196004907529499</v>
      </c>
      <c r="I45" s="175">
        <f t="shared" si="10"/>
        <v>36.498506628477969</v>
      </c>
      <c r="J45" s="73">
        <f t="shared" si="10"/>
        <v>21.051263121998034</v>
      </c>
      <c r="K45" s="175">
        <f t="shared" si="10"/>
        <v>119.40452046491129</v>
      </c>
      <c r="L45" s="73">
        <f t="shared" si="10"/>
        <v>130.99867125128162</v>
      </c>
      <c r="M45" s="73">
        <f t="shared" si="10"/>
        <v>109.65575143993237</v>
      </c>
      <c r="N45" s="73">
        <f t="shared" si="10"/>
        <v>-19.937303111114431</v>
      </c>
      <c r="O45" s="73">
        <f t="shared" si="10"/>
        <v>3.8571413333299347</v>
      </c>
      <c r="P45" s="175">
        <f t="shared" si="10"/>
        <v>81.432675283997526</v>
      </c>
      <c r="Q45" s="175">
        <f t="shared" si="10"/>
        <v>-83.014351353750897</v>
      </c>
      <c r="R45" s="73">
        <f t="shared" si="10"/>
        <v>-11.166971128883802</v>
      </c>
      <c r="S45" s="71">
        <f t="shared" si="10"/>
        <v>70.375686574043527</v>
      </c>
      <c r="T45" s="29"/>
      <c r="U45" s="25"/>
    </row>
    <row r="46" spans="2:21" x14ac:dyDescent="0.2">
      <c r="B46" s="25"/>
      <c r="C46" s="31"/>
      <c r="D46" s="78"/>
      <c r="E46" s="60"/>
      <c r="F46" s="89"/>
      <c r="G46" s="60"/>
      <c r="H46" s="60"/>
      <c r="I46" s="89"/>
      <c r="J46" s="60"/>
      <c r="K46" s="89"/>
      <c r="L46" s="60"/>
      <c r="M46" s="60"/>
      <c r="N46" s="60"/>
      <c r="O46" s="60"/>
      <c r="P46" s="89"/>
      <c r="Q46" s="89"/>
      <c r="R46" s="60"/>
      <c r="S46" s="79"/>
      <c r="T46" s="29"/>
      <c r="U46" s="25"/>
    </row>
    <row r="47" spans="2:21" x14ac:dyDescent="0.2">
      <c r="B47" s="25"/>
      <c r="C47" s="34" t="s">
        <v>198</v>
      </c>
      <c r="D47" s="78"/>
      <c r="E47" s="60"/>
      <c r="F47" s="89"/>
      <c r="G47" s="60"/>
      <c r="H47" s="60"/>
      <c r="I47" s="89"/>
      <c r="J47" s="60"/>
      <c r="K47" s="89"/>
      <c r="L47" s="60"/>
      <c r="M47" s="60"/>
      <c r="N47" s="60"/>
      <c r="O47" s="60"/>
      <c r="P47" s="89"/>
      <c r="Q47" s="89"/>
      <c r="R47" s="60"/>
      <c r="S47" s="79"/>
      <c r="T47" s="27"/>
      <c r="U47" s="25"/>
    </row>
    <row r="48" spans="2:21" x14ac:dyDescent="0.2">
      <c r="B48" s="25"/>
      <c r="C48" s="393" t="s">
        <v>22</v>
      </c>
      <c r="D48" s="175">
        <f>ROUND((D28)/D10,2)</f>
        <v>39.93</v>
      </c>
      <c r="E48" s="175">
        <f t="shared" ref="E48:S48" si="11">ROUND((E28)/E10,2)</f>
        <v>56.16</v>
      </c>
      <c r="F48" s="175">
        <f t="shared" si="11"/>
        <v>55.69</v>
      </c>
      <c r="G48" s="175">
        <f t="shared" si="11"/>
        <v>44.74</v>
      </c>
      <c r="H48" s="175">
        <f t="shared" si="11"/>
        <v>58.21</v>
      </c>
      <c r="I48" s="175">
        <f t="shared" si="11"/>
        <v>44.52</v>
      </c>
      <c r="J48" s="175">
        <f t="shared" si="11"/>
        <v>66.03</v>
      </c>
      <c r="K48" s="175">
        <f t="shared" si="11"/>
        <v>56.18</v>
      </c>
      <c r="L48" s="175">
        <f t="shared" si="11"/>
        <v>660.56</v>
      </c>
      <c r="M48" s="175">
        <f t="shared" si="11"/>
        <v>859.71</v>
      </c>
      <c r="N48" s="175">
        <f t="shared" si="11"/>
        <v>30.46</v>
      </c>
      <c r="O48" s="175">
        <f t="shared" si="11"/>
        <v>28.32</v>
      </c>
      <c r="P48" s="175">
        <f t="shared" si="11"/>
        <v>16.54</v>
      </c>
      <c r="Q48" s="175">
        <f t="shared" si="11"/>
        <v>2590.94</v>
      </c>
      <c r="R48" s="175">
        <f t="shared" si="11"/>
        <v>18.43</v>
      </c>
      <c r="S48" s="174">
        <f t="shared" si="11"/>
        <v>25.51</v>
      </c>
      <c r="T48" s="27"/>
      <c r="U48" s="25"/>
    </row>
    <row r="49" spans="2:21" x14ac:dyDescent="0.2">
      <c r="B49" s="25"/>
      <c r="C49" s="412" t="s">
        <v>196</v>
      </c>
      <c r="D49" s="72">
        <f t="shared" ref="D49:S49" si="12">ROUND(D41/D10,2)</f>
        <v>57.95</v>
      </c>
      <c r="E49" s="73">
        <f t="shared" si="12"/>
        <v>78.81</v>
      </c>
      <c r="F49" s="175">
        <f t="shared" si="12"/>
        <v>83.04</v>
      </c>
      <c r="G49" s="73">
        <f t="shared" si="12"/>
        <v>64.650000000000006</v>
      </c>
      <c r="H49" s="73">
        <f t="shared" si="12"/>
        <v>91.84</v>
      </c>
      <c r="I49" s="175">
        <f t="shared" si="12"/>
        <v>66.94</v>
      </c>
      <c r="J49" s="73">
        <f t="shared" si="12"/>
        <v>107.37</v>
      </c>
      <c r="K49" s="175">
        <f t="shared" si="12"/>
        <v>79.97</v>
      </c>
      <c r="L49" s="73">
        <f t="shared" si="12"/>
        <v>901.2</v>
      </c>
      <c r="M49" s="73">
        <f t="shared" si="12"/>
        <v>1220.68</v>
      </c>
      <c r="N49" s="73">
        <f t="shared" si="12"/>
        <v>44.73</v>
      </c>
      <c r="O49" s="73">
        <f t="shared" si="12"/>
        <v>41.63</v>
      </c>
      <c r="P49" s="175">
        <f t="shared" si="12"/>
        <v>25.25</v>
      </c>
      <c r="Q49" s="175">
        <f t="shared" si="12"/>
        <v>3493.37</v>
      </c>
      <c r="R49" s="73">
        <f t="shared" si="12"/>
        <v>28.54</v>
      </c>
      <c r="S49" s="71">
        <f t="shared" si="12"/>
        <v>35.75</v>
      </c>
      <c r="T49" s="27"/>
      <c r="U49" s="25"/>
    </row>
    <row r="50" spans="2:21" x14ac:dyDescent="0.2">
      <c r="B50" s="25"/>
      <c r="C50" s="31"/>
      <c r="D50" s="78"/>
      <c r="E50" s="60"/>
      <c r="F50" s="89"/>
      <c r="G50" s="60"/>
      <c r="H50" s="60"/>
      <c r="I50" s="89"/>
      <c r="J50" s="60"/>
      <c r="K50" s="89"/>
      <c r="L50" s="60"/>
      <c r="M50" s="60"/>
      <c r="N50" s="60"/>
      <c r="O50" s="60"/>
      <c r="P50" s="89"/>
      <c r="Q50" s="89"/>
      <c r="R50" s="60"/>
      <c r="S50" s="79"/>
      <c r="T50" s="28"/>
      <c r="U50" s="25"/>
    </row>
    <row r="51" spans="2:21" x14ac:dyDescent="0.2">
      <c r="B51" s="25"/>
      <c r="C51" s="34" t="s">
        <v>197</v>
      </c>
      <c r="D51" s="78"/>
      <c r="E51" s="60"/>
      <c r="F51" s="89"/>
      <c r="G51" s="60"/>
      <c r="H51" s="60"/>
      <c r="I51" s="89"/>
      <c r="J51" s="60"/>
      <c r="K51" s="89"/>
      <c r="L51" s="60"/>
      <c r="M51" s="60"/>
      <c r="N51" s="60"/>
      <c r="O51" s="60"/>
      <c r="P51" s="89"/>
      <c r="Q51" s="89"/>
      <c r="R51" s="60"/>
      <c r="S51" s="79"/>
      <c r="T51" s="35"/>
      <c r="U51" s="25"/>
    </row>
    <row r="52" spans="2:21" x14ac:dyDescent="0.2">
      <c r="B52" s="25"/>
      <c r="C52" s="38" t="s">
        <v>22</v>
      </c>
      <c r="D52" s="175">
        <f>ROUND((D28)/D9,2)</f>
        <v>4.4400000000000004</v>
      </c>
      <c r="E52" s="175">
        <f t="shared" ref="E52:S52" si="13">ROUND((E28)/E9,2)</f>
        <v>3.89</v>
      </c>
      <c r="F52" s="175">
        <f t="shared" si="13"/>
        <v>4.09</v>
      </c>
      <c r="G52" s="175">
        <f t="shared" si="13"/>
        <v>4.1399999999999997</v>
      </c>
      <c r="H52" s="175">
        <f t="shared" si="13"/>
        <v>2.61</v>
      </c>
      <c r="I52" s="175">
        <f t="shared" si="13"/>
        <v>2.89</v>
      </c>
      <c r="J52" s="175">
        <f t="shared" si="13"/>
        <v>1.5</v>
      </c>
      <c r="K52" s="175">
        <f t="shared" si="13"/>
        <v>2.68</v>
      </c>
      <c r="L52" s="175">
        <f t="shared" si="13"/>
        <v>0.25</v>
      </c>
      <c r="M52" s="175">
        <f t="shared" si="13"/>
        <v>0.16</v>
      </c>
      <c r="N52" s="175">
        <f t="shared" si="13"/>
        <v>5.49</v>
      </c>
      <c r="O52" s="175">
        <f t="shared" si="13"/>
        <v>5.48</v>
      </c>
      <c r="P52" s="175">
        <f t="shared" si="13"/>
        <v>6.46</v>
      </c>
      <c r="Q52" s="175">
        <f t="shared" si="13"/>
        <v>0.11</v>
      </c>
      <c r="R52" s="175">
        <f t="shared" si="13"/>
        <v>7.18</v>
      </c>
      <c r="S52" s="174">
        <f t="shared" si="13"/>
        <v>6.37</v>
      </c>
      <c r="T52" s="35"/>
      <c r="U52" s="25"/>
    </row>
    <row r="53" spans="2:21" x14ac:dyDescent="0.2">
      <c r="B53" s="25"/>
      <c r="C53" s="40" t="s">
        <v>196</v>
      </c>
      <c r="D53" s="75">
        <f t="shared" ref="D53:S53" si="14">ROUND(D41/D9,2)</f>
        <v>6.45</v>
      </c>
      <c r="E53" s="74">
        <f t="shared" si="14"/>
        <v>5.46</v>
      </c>
      <c r="F53" s="176">
        <f t="shared" si="14"/>
        <v>6.1</v>
      </c>
      <c r="G53" s="74">
        <f t="shared" si="14"/>
        <v>5.98</v>
      </c>
      <c r="H53" s="74">
        <f t="shared" si="14"/>
        <v>4.1100000000000003</v>
      </c>
      <c r="I53" s="176">
        <f t="shared" si="14"/>
        <v>4.34</v>
      </c>
      <c r="J53" s="74">
        <f t="shared" si="14"/>
        <v>2.44</v>
      </c>
      <c r="K53" s="176">
        <f t="shared" si="14"/>
        <v>3.82</v>
      </c>
      <c r="L53" s="74">
        <f t="shared" si="14"/>
        <v>0.34</v>
      </c>
      <c r="M53" s="74">
        <f t="shared" si="14"/>
        <v>0.23</v>
      </c>
      <c r="N53" s="74">
        <f t="shared" si="14"/>
        <v>8.06</v>
      </c>
      <c r="O53" s="74">
        <f t="shared" si="14"/>
        <v>8.0500000000000007</v>
      </c>
      <c r="P53" s="176">
        <f t="shared" si="14"/>
        <v>9.8699999999999992</v>
      </c>
      <c r="Q53" s="176">
        <f t="shared" si="14"/>
        <v>0.15</v>
      </c>
      <c r="R53" s="74">
        <f t="shared" si="14"/>
        <v>11.12</v>
      </c>
      <c r="S53" s="76">
        <f t="shared" si="14"/>
        <v>8.92</v>
      </c>
      <c r="T53" s="30"/>
      <c r="U53" s="25"/>
    </row>
    <row r="54" spans="2:21" x14ac:dyDescent="0.2">
      <c r="B54" s="25"/>
      <c r="C54" s="25"/>
      <c r="D54" s="41"/>
      <c r="E54" s="41"/>
      <c r="F54" s="242"/>
      <c r="G54" s="41"/>
      <c r="H54" s="41"/>
      <c r="I54" s="242"/>
      <c r="J54" s="41"/>
      <c r="K54" s="242"/>
      <c r="L54" s="41"/>
      <c r="M54" s="41"/>
      <c r="N54" s="41"/>
      <c r="O54" s="41"/>
      <c r="P54" s="242"/>
      <c r="Q54" s="242"/>
      <c r="R54" s="41"/>
      <c r="S54" s="41"/>
      <c r="T54" s="30"/>
      <c r="U54" s="25"/>
    </row>
    <row r="55" spans="2:21" ht="15" x14ac:dyDescent="0.25">
      <c r="B55" s="25"/>
      <c r="C55" s="411" t="s">
        <v>220</v>
      </c>
      <c r="D55" s="25"/>
      <c r="E55" s="25"/>
      <c r="G55" s="25"/>
      <c r="H55" s="25"/>
      <c r="J55" s="25"/>
      <c r="L55" s="25"/>
      <c r="M55" s="25"/>
      <c r="N55" s="25"/>
      <c r="O55" s="25"/>
      <c r="R55" s="25"/>
      <c r="S55" s="25"/>
      <c r="T55" s="25"/>
      <c r="U55" s="25"/>
    </row>
    <row r="56" spans="2:21" ht="15" x14ac:dyDescent="0.25">
      <c r="B56" s="26"/>
      <c r="C56" s="410" t="s">
        <v>223</v>
      </c>
      <c r="D56" s="26"/>
      <c r="E56" s="26"/>
      <c r="F56" s="241"/>
      <c r="G56" s="26"/>
      <c r="H56" s="26"/>
      <c r="I56" s="241"/>
      <c r="J56" s="26"/>
      <c r="K56" s="241"/>
      <c r="L56" s="26"/>
      <c r="M56" s="26"/>
      <c r="N56" s="26"/>
      <c r="O56" s="26"/>
      <c r="P56" s="241"/>
      <c r="Q56" s="241"/>
      <c r="R56" s="26"/>
      <c r="S56" s="26"/>
      <c r="T56" s="25"/>
    </row>
    <row r="57" spans="2:21" x14ac:dyDescent="0.2">
      <c r="B57" s="11"/>
    </row>
    <row r="58" spans="2:21" x14ac:dyDescent="0.2">
      <c r="B58" s="11"/>
    </row>
    <row r="59" spans="2:21" x14ac:dyDescent="0.2">
      <c r="B59" s="11"/>
    </row>
    <row r="60" spans="2:21" x14ac:dyDescent="0.2">
      <c r="B60" s="11"/>
      <c r="C60" s="12"/>
    </row>
    <row r="61" spans="2:21" x14ac:dyDescent="0.2">
      <c r="B61" s="11"/>
      <c r="C61" s="12"/>
    </row>
    <row r="62" spans="2:21" x14ac:dyDescent="0.2">
      <c r="C62" s="12"/>
    </row>
    <row r="63" spans="2:21" x14ac:dyDescent="0.2">
      <c r="C63" s="12"/>
    </row>
    <row r="64" spans="2:21" x14ac:dyDescent="0.2">
      <c r="C64" s="15"/>
    </row>
  </sheetData>
  <sheetProtection formatCells="0" formatColumns="0" formatRows="0" insertColumns="0" insertRows="0" insertHyperlinks="0" deleteColumns="0" deleteRows="0" sort="0" autoFilter="0" pivotTables="0"/>
  <customSheetViews>
    <customSheetView guid="{094ACFE9-6A46-400C-8483-9731CC265B35}" scale="75" showPageBreaks="1" showGridLines="0" printArea="1" showRuler="0" topLeftCell="B1">
      <pane xSplit="2" ySplit="6" topLeftCell="X35" activePane="bottomRight" state="frozen"/>
      <selection pane="bottomRight" activeCell="C1" sqref="C1:AF63"/>
      <rowBreaks count="1" manualBreakCount="1">
        <brk id="66" max="16383" man="1"/>
      </rowBreaks>
      <colBreaks count="3" manualBreakCount="3">
        <brk id="1" max="1048575" man="1"/>
        <brk id="11" max="62" man="1"/>
        <brk id="24" max="62" man="1"/>
      </colBreaks>
      <pageMargins left="0.75" right="0.75" top="1" bottom="1" header="0.5" footer="0.5"/>
      <pageSetup scale="75" orientation="portrait" r:id="rId1"/>
      <headerFooter alignWithMargins="0"/>
    </customSheetView>
    <customSheetView guid="{C18A6290-09CE-4B95-8288-8B2E48192753}" scale="75" showPageBreaks="1" showGridLines="0" printArea="1" showRuler="0" topLeftCell="B1">
      <pane xSplit="2" ySplit="6" topLeftCell="D7" activePane="bottomRight" state="frozen"/>
      <selection pane="bottomRight" activeCell="N5" sqref="N5"/>
      <rowBreaks count="1" manualBreakCount="1">
        <brk id="66" max="16383" man="1"/>
      </rowBreaks>
      <colBreaks count="3" manualBreakCount="3">
        <brk id="1" max="1048575" man="1"/>
        <brk id="11" max="62" man="1"/>
        <brk id="24" max="62" man="1"/>
      </colBreaks>
      <pageMargins left="0.75" right="0.75" top="1" bottom="1" header="0.5" footer="0.5"/>
      <pageSetup scale="75" orientation="portrait" r:id="rId2"/>
      <headerFooter alignWithMargins="0"/>
    </customSheetView>
    <customSheetView guid="{D72A6468-AF3E-4269-8B9F-9AE05AF9C4F2}" scale="75" showPageBreaks="1" showGridLines="0" printArea="1" showRuler="0" topLeftCell="B1">
      <pane xSplit="2" ySplit="6" topLeftCell="D7" activePane="bottomRight" state="frozen"/>
      <selection pane="bottomRight" activeCell="N5" sqref="N5"/>
      <rowBreaks count="1" manualBreakCount="1">
        <brk id="66" max="16383" man="1"/>
      </rowBreaks>
      <colBreaks count="3" manualBreakCount="3">
        <brk id="1" max="1048575" man="1"/>
        <brk id="11" max="62" man="1"/>
        <brk id="24" max="62" man="1"/>
      </colBreaks>
      <pageMargins left="0.75" right="0.75" top="1" bottom="1" header="0.5" footer="0.5"/>
      <pageSetup scale="75" orientation="portrait" r:id="rId3"/>
      <headerFooter alignWithMargins="0"/>
    </customSheetView>
    <customSheetView guid="{ECAB99DF-BF41-49EA-96C9-76317A61D13D}" scale="75" showPageBreaks="1" showGridLines="0" printArea="1" showRuler="0" topLeftCell="B1">
      <pane xSplit="2" ySplit="6" topLeftCell="D7" activePane="bottomRight" state="frozen"/>
      <selection pane="bottomRight" activeCell="N5" sqref="N5"/>
      <rowBreaks count="1" manualBreakCount="1">
        <brk id="66" max="16383" man="1"/>
      </rowBreaks>
      <colBreaks count="3" manualBreakCount="3">
        <brk id="1" max="1048575" man="1"/>
        <brk id="11" max="62" man="1"/>
        <brk id="24" max="62" man="1"/>
      </colBreaks>
      <pageMargins left="0.75" right="0.75" top="1" bottom="1" header="0.5" footer="0.5"/>
      <pageSetup scale="75" orientation="portrait" r:id="rId4"/>
      <headerFooter alignWithMargins="0"/>
    </customSheetView>
  </customSheetViews>
  <mergeCells count="1">
    <mergeCell ref="D3:S3"/>
  </mergeCells>
  <phoneticPr fontId="8" type="noConversion"/>
  <pageMargins left="0.25" right="0.25" top="0.75" bottom="0.75" header="0.3" footer="0.3"/>
  <pageSetup paperSize="5" scale="71" orientation="landscape" r:id="rId5"/>
  <headerFooter alignWithMargins="0"/>
  <rowBreaks count="1" manualBreakCount="1">
    <brk id="62"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F56"/>
  <sheetViews>
    <sheetView showGridLines="0" zoomScale="89" zoomScaleNormal="89" workbookViewId="0">
      <pane xSplit="2" ySplit="6" topLeftCell="G7" activePane="bottomRight" state="frozen"/>
      <selection pane="topRight" activeCell="C1" sqref="C1"/>
      <selection pane="bottomLeft" activeCell="A8" sqref="A8"/>
      <selection pane="bottomRight" activeCell="B18" sqref="B18"/>
    </sheetView>
  </sheetViews>
  <sheetFormatPr defaultRowHeight="12.75" x14ac:dyDescent="0.2"/>
  <cols>
    <col min="1" max="1" width="0.5703125" customWidth="1"/>
    <col min="2" max="2" width="64.140625" customWidth="1"/>
    <col min="3" max="5" width="9.140625" bestFit="1" customWidth="1"/>
    <col min="6" max="6" width="8.7109375" style="242" bestFit="1" customWidth="1"/>
    <col min="7" max="7" width="10.85546875" customWidth="1"/>
    <col min="8" max="8" width="9.140625" bestFit="1" customWidth="1"/>
    <col min="9" max="9" width="8.7109375" style="242" bestFit="1" customWidth="1"/>
    <col min="10" max="10" width="9.140625" bestFit="1" customWidth="1"/>
    <col min="11" max="11" width="9.140625" style="242" bestFit="1" customWidth="1"/>
    <col min="12" max="12" width="12.28515625" bestFit="1" customWidth="1"/>
    <col min="13" max="13" width="9.140625" bestFit="1" customWidth="1"/>
    <col min="14" max="14" width="12.7109375" bestFit="1" customWidth="1"/>
    <col min="15" max="15" width="12.5703125" bestFit="1" customWidth="1"/>
    <col min="16" max="16" width="9.28515625" style="242" bestFit="1" customWidth="1"/>
    <col min="17" max="17" width="9.140625" bestFit="1" customWidth="1"/>
    <col min="18" max="18" width="8.7109375" bestFit="1" customWidth="1"/>
    <col min="19" max="21" width="9.28515625" customWidth="1"/>
    <col min="31" max="31" width="9.28515625" customWidth="1"/>
  </cols>
  <sheetData>
    <row r="1" spans="1:32" x14ac:dyDescent="0.2">
      <c r="A1" s="9"/>
      <c r="B1" s="414" t="s">
        <v>242</v>
      </c>
      <c r="C1" s="105"/>
      <c r="D1" s="105"/>
      <c r="E1" s="105"/>
      <c r="F1" s="105"/>
      <c r="G1" s="105"/>
      <c r="H1" s="105"/>
      <c r="I1" s="105"/>
      <c r="J1" s="105"/>
      <c r="K1" s="105"/>
      <c r="L1" s="105"/>
      <c r="M1" s="105"/>
      <c r="N1" s="105"/>
      <c r="O1" s="105"/>
      <c r="P1" s="105"/>
      <c r="Q1" s="105"/>
      <c r="R1" s="110"/>
      <c r="S1" s="97"/>
      <c r="T1" s="9"/>
      <c r="U1" s="9"/>
    </row>
    <row r="2" spans="1:32" x14ac:dyDescent="0.2">
      <c r="A2" s="11"/>
      <c r="B2" s="86"/>
      <c r="C2" s="103"/>
      <c r="D2" s="101"/>
      <c r="E2" s="101"/>
      <c r="F2" s="101"/>
      <c r="G2" s="101"/>
      <c r="H2" s="101"/>
      <c r="I2" s="101"/>
      <c r="J2" s="101"/>
      <c r="K2" s="101"/>
      <c r="L2" s="101"/>
      <c r="M2" s="101"/>
      <c r="N2" s="101"/>
      <c r="O2" s="101"/>
      <c r="P2" s="101"/>
      <c r="Q2" s="101"/>
      <c r="R2" s="102"/>
      <c r="S2" s="97"/>
      <c r="T2" s="9"/>
      <c r="U2" s="9"/>
      <c r="AC2" s="430"/>
      <c r="AD2" s="430"/>
      <c r="AE2" s="430"/>
      <c r="AF2" s="430"/>
    </row>
    <row r="3" spans="1:32" x14ac:dyDescent="0.2">
      <c r="A3" s="11"/>
      <c r="B3" s="86"/>
      <c r="C3" s="442" t="s">
        <v>189</v>
      </c>
      <c r="D3" s="443"/>
      <c r="E3" s="443"/>
      <c r="F3" s="443"/>
      <c r="G3" s="443"/>
      <c r="H3" s="443"/>
      <c r="I3" s="443"/>
      <c r="J3" s="443"/>
      <c r="K3" s="443"/>
      <c r="L3" s="443"/>
      <c r="M3" s="443"/>
      <c r="N3" s="443"/>
      <c r="O3" s="443"/>
      <c r="P3" s="443"/>
      <c r="Q3" s="443"/>
      <c r="R3" s="444"/>
      <c r="S3" s="97"/>
      <c r="T3" s="9"/>
      <c r="U3" s="9"/>
      <c r="AC3" s="430"/>
      <c r="AD3" s="430"/>
      <c r="AE3" s="430"/>
      <c r="AF3" s="430"/>
    </row>
    <row r="4" spans="1:32" x14ac:dyDescent="0.2">
      <c r="A4" s="11"/>
      <c r="B4" s="86"/>
      <c r="C4" s="103"/>
      <c r="D4" s="101"/>
      <c r="E4" s="101"/>
      <c r="F4" s="101"/>
      <c r="G4" s="101"/>
      <c r="H4" s="101"/>
      <c r="I4" s="101"/>
      <c r="J4" s="101"/>
      <c r="K4" s="101"/>
      <c r="L4" s="101"/>
      <c r="M4" s="101"/>
      <c r="N4" s="101"/>
      <c r="O4" s="101"/>
      <c r="P4" s="101"/>
      <c r="Q4" s="101"/>
      <c r="R4" s="102"/>
      <c r="S4" s="97"/>
      <c r="T4" s="9"/>
      <c r="U4" s="9"/>
      <c r="AC4" s="430"/>
      <c r="AD4" s="430"/>
      <c r="AE4" s="430"/>
      <c r="AF4" s="430"/>
    </row>
    <row r="5" spans="1:32" x14ac:dyDescent="0.2">
      <c r="A5" s="11"/>
      <c r="B5" s="86"/>
      <c r="C5" s="104" t="s">
        <v>24</v>
      </c>
      <c r="D5" s="99" t="s">
        <v>25</v>
      </c>
      <c r="E5" s="99" t="s">
        <v>26</v>
      </c>
      <c r="F5" s="99" t="s">
        <v>143</v>
      </c>
      <c r="G5" s="99" t="s">
        <v>75</v>
      </c>
      <c r="H5" s="99" t="s">
        <v>35</v>
      </c>
      <c r="I5" s="42" t="s">
        <v>181</v>
      </c>
      <c r="J5" s="99"/>
      <c r="K5" s="99"/>
      <c r="L5" s="99" t="s">
        <v>69</v>
      </c>
      <c r="M5" s="99" t="s">
        <v>76</v>
      </c>
      <c r="N5" s="99" t="s">
        <v>125</v>
      </c>
      <c r="O5" s="99" t="s">
        <v>126</v>
      </c>
      <c r="P5" s="99"/>
      <c r="Q5" s="99"/>
      <c r="R5" s="100"/>
      <c r="S5" s="97"/>
      <c r="T5" s="9"/>
      <c r="U5" s="9"/>
      <c r="AC5" s="430"/>
      <c r="AD5" s="430"/>
      <c r="AE5" s="430"/>
      <c r="AF5" s="430"/>
    </row>
    <row r="6" spans="1:32" ht="15.75" customHeight="1" x14ac:dyDescent="0.2">
      <c r="A6" s="420"/>
      <c r="B6" s="85"/>
      <c r="C6" s="104" t="s">
        <v>28</v>
      </c>
      <c r="D6" s="104" t="s">
        <v>28</v>
      </c>
      <c r="E6" s="104" t="s">
        <v>28</v>
      </c>
      <c r="F6" s="104" t="s">
        <v>28</v>
      </c>
      <c r="G6" s="104" t="s">
        <v>29</v>
      </c>
      <c r="H6" s="104" t="s">
        <v>29</v>
      </c>
      <c r="I6" s="418" t="s">
        <v>183</v>
      </c>
      <c r="J6" s="104" t="s">
        <v>30</v>
      </c>
      <c r="K6" s="104" t="s">
        <v>222</v>
      </c>
      <c r="L6" s="104" t="s">
        <v>32</v>
      </c>
      <c r="M6" s="104" t="s">
        <v>32</v>
      </c>
      <c r="N6" s="104" t="s">
        <v>36</v>
      </c>
      <c r="O6" s="419" t="s">
        <v>36</v>
      </c>
      <c r="P6" s="419" t="s">
        <v>141</v>
      </c>
      <c r="Q6" s="104" t="s">
        <v>31</v>
      </c>
      <c r="R6" s="100" t="s">
        <v>37</v>
      </c>
      <c r="S6" s="97"/>
      <c r="T6" s="9"/>
      <c r="U6" s="9"/>
      <c r="AC6" s="430"/>
      <c r="AD6" s="430"/>
      <c r="AE6" s="430"/>
      <c r="AF6" s="430"/>
    </row>
    <row r="7" spans="1:32" s="390" customFormat="1" ht="12" customHeight="1" x14ac:dyDescent="0.2">
      <c r="A7" s="11"/>
      <c r="B7" s="85"/>
      <c r="C7" s="103"/>
      <c r="D7" s="103"/>
      <c r="E7" s="103"/>
      <c r="F7" s="103"/>
      <c r="G7" s="103"/>
      <c r="H7" s="103"/>
      <c r="I7" s="103"/>
      <c r="J7" s="103"/>
      <c r="K7" s="103"/>
      <c r="L7" s="103"/>
      <c r="M7" s="103"/>
      <c r="N7" s="103"/>
      <c r="O7" s="103"/>
      <c r="P7" s="103"/>
      <c r="Q7" s="103"/>
      <c r="R7" s="103"/>
      <c r="S7" s="432"/>
      <c r="T7" s="30"/>
      <c r="U7" s="30"/>
      <c r="AC7" s="430"/>
      <c r="AD7" s="430"/>
      <c r="AE7" s="430"/>
      <c r="AF7" s="430"/>
    </row>
    <row r="8" spans="1:32" x14ac:dyDescent="0.2">
      <c r="B8" s="94" t="s">
        <v>1</v>
      </c>
      <c r="C8" s="311"/>
      <c r="D8" s="312"/>
      <c r="E8" s="312"/>
      <c r="F8" s="312"/>
      <c r="G8" s="312"/>
      <c r="H8" s="312"/>
      <c r="I8" s="312"/>
      <c r="J8" s="312"/>
      <c r="K8" s="312"/>
      <c r="L8" s="312"/>
      <c r="M8" s="312"/>
      <c r="N8" s="312"/>
      <c r="O8" s="312"/>
      <c r="P8" s="312"/>
      <c r="Q8" s="312"/>
      <c r="R8" s="313"/>
      <c r="S8" s="97"/>
      <c r="AC8" s="430"/>
      <c r="AD8" s="430"/>
      <c r="AE8" s="431"/>
      <c r="AF8" s="430"/>
    </row>
    <row r="9" spans="1:32" x14ac:dyDescent="0.2">
      <c r="B9" s="86" t="s">
        <v>135</v>
      </c>
      <c r="C9" s="314">
        <v>47.7</v>
      </c>
      <c r="D9" s="315">
        <v>53.4</v>
      </c>
      <c r="E9" s="315">
        <v>62.9</v>
      </c>
      <c r="F9" s="315">
        <v>54.9</v>
      </c>
      <c r="G9" s="315">
        <v>53.4</v>
      </c>
      <c r="H9" s="315">
        <v>65.2</v>
      </c>
      <c r="I9" s="315">
        <v>70.900000000000006</v>
      </c>
      <c r="J9" s="315">
        <v>87.1</v>
      </c>
      <c r="K9" s="315">
        <v>78.400000000000006</v>
      </c>
      <c r="L9" s="315">
        <v>1477.1</v>
      </c>
      <c r="M9" s="315">
        <v>1756</v>
      </c>
      <c r="N9" s="315">
        <v>41</v>
      </c>
      <c r="O9" s="315">
        <v>41</v>
      </c>
      <c r="P9" s="315">
        <v>30.7</v>
      </c>
      <c r="Q9" s="315">
        <v>28.1</v>
      </c>
      <c r="R9" s="316">
        <v>41.6</v>
      </c>
      <c r="S9" s="97"/>
      <c r="AC9" s="430"/>
      <c r="AD9" s="430"/>
      <c r="AE9" s="431"/>
      <c r="AF9" s="430"/>
    </row>
    <row r="10" spans="1:32" x14ac:dyDescent="0.2">
      <c r="B10" s="86" t="s">
        <v>139</v>
      </c>
      <c r="C10" s="318">
        <v>6.01</v>
      </c>
      <c r="D10" s="319">
        <v>6.69</v>
      </c>
      <c r="E10" s="319">
        <v>4.78</v>
      </c>
      <c r="F10" s="319">
        <v>3.96</v>
      </c>
      <c r="G10" s="319">
        <v>5.44</v>
      </c>
      <c r="H10" s="319">
        <v>3.22</v>
      </c>
      <c r="I10" s="319">
        <v>4.83</v>
      </c>
      <c r="J10" s="319">
        <v>2.62</v>
      </c>
      <c r="K10" s="319">
        <v>4.97</v>
      </c>
      <c r="L10" s="319">
        <v>0.45</v>
      </c>
      <c r="M10" s="319">
        <v>0.3</v>
      </c>
      <c r="N10" s="319">
        <v>7.59</v>
      </c>
      <c r="O10" s="319">
        <v>8.14</v>
      </c>
      <c r="P10" s="319">
        <v>12.43</v>
      </c>
      <c r="Q10" s="319">
        <v>10.71</v>
      </c>
      <c r="R10" s="317">
        <v>10.58</v>
      </c>
      <c r="S10" s="97"/>
      <c r="AC10" s="430"/>
      <c r="AD10" s="430"/>
      <c r="AE10" s="431"/>
      <c r="AF10" s="430"/>
    </row>
    <row r="11" spans="1:32" x14ac:dyDescent="0.2">
      <c r="B11" s="94" t="s">
        <v>118</v>
      </c>
      <c r="C11" s="72">
        <f t="shared" ref="C11:R11" si="0">ROUND((C10*C9),2)</f>
        <v>286.68</v>
      </c>
      <c r="D11" s="107">
        <f t="shared" si="0"/>
        <v>357.25</v>
      </c>
      <c r="E11" s="107">
        <f t="shared" si="0"/>
        <v>300.66000000000003</v>
      </c>
      <c r="F11" s="159">
        <f t="shared" si="0"/>
        <v>217.4</v>
      </c>
      <c r="G11" s="107">
        <f t="shared" si="0"/>
        <v>290.5</v>
      </c>
      <c r="H11" s="107">
        <f t="shared" si="0"/>
        <v>209.94</v>
      </c>
      <c r="I11" s="159">
        <f t="shared" si="0"/>
        <v>342.45</v>
      </c>
      <c r="J11" s="107">
        <f t="shared" si="0"/>
        <v>228.2</v>
      </c>
      <c r="K11" s="159">
        <f t="shared" si="0"/>
        <v>389.65</v>
      </c>
      <c r="L11" s="107">
        <f t="shared" si="0"/>
        <v>664.7</v>
      </c>
      <c r="M11" s="107">
        <f t="shared" si="0"/>
        <v>526.79999999999995</v>
      </c>
      <c r="N11" s="107">
        <f t="shared" si="0"/>
        <v>311.19</v>
      </c>
      <c r="O11" s="107">
        <f t="shared" si="0"/>
        <v>333.74</v>
      </c>
      <c r="P11" s="159">
        <f t="shared" si="0"/>
        <v>381.6</v>
      </c>
      <c r="Q11" s="107">
        <f t="shared" si="0"/>
        <v>300.95</v>
      </c>
      <c r="R11" s="106">
        <f t="shared" si="0"/>
        <v>440.13</v>
      </c>
      <c r="S11" s="97"/>
      <c r="AC11" s="430"/>
      <c r="AD11" s="430"/>
      <c r="AE11" s="431"/>
      <c r="AF11" s="430"/>
    </row>
    <row r="12" spans="1:32" x14ac:dyDescent="0.2">
      <c r="B12" s="86"/>
      <c r="C12" s="115"/>
      <c r="D12" s="116"/>
      <c r="E12" s="116"/>
      <c r="F12" s="116"/>
      <c r="G12" s="116"/>
      <c r="H12" s="116"/>
      <c r="I12" s="116"/>
      <c r="J12" s="119"/>
      <c r="K12" s="119"/>
      <c r="L12" s="119"/>
      <c r="M12" s="119"/>
      <c r="N12" s="116"/>
      <c r="O12" s="116"/>
      <c r="P12" s="116"/>
      <c r="Q12" s="116"/>
      <c r="R12" s="117"/>
      <c r="S12" s="97"/>
      <c r="AC12" s="430"/>
      <c r="AD12" s="430"/>
      <c r="AE12" s="431"/>
      <c r="AF12" s="430"/>
    </row>
    <row r="13" spans="1:32" x14ac:dyDescent="0.2">
      <c r="B13" s="94" t="s">
        <v>2</v>
      </c>
      <c r="C13" s="113"/>
      <c r="D13" s="114"/>
      <c r="E13" s="114"/>
      <c r="F13" s="132"/>
      <c r="G13" s="114"/>
      <c r="H13" s="114"/>
      <c r="I13" s="132"/>
      <c r="J13" s="114"/>
      <c r="K13" s="132"/>
      <c r="L13" s="114"/>
      <c r="M13" s="114"/>
      <c r="N13" s="114"/>
      <c r="O13" s="114"/>
      <c r="P13" s="132"/>
      <c r="Q13" s="114"/>
      <c r="R13" s="120"/>
      <c r="S13" s="97"/>
      <c r="AC13" s="430"/>
      <c r="AD13" s="430"/>
      <c r="AE13" s="431"/>
      <c r="AF13" s="430"/>
    </row>
    <row r="14" spans="1:32" x14ac:dyDescent="0.2">
      <c r="B14" s="94" t="s">
        <v>3</v>
      </c>
      <c r="C14" s="113"/>
      <c r="D14" s="114"/>
      <c r="E14" s="114"/>
      <c r="F14" s="132"/>
      <c r="G14" s="114"/>
      <c r="H14" s="114"/>
      <c r="I14" s="132"/>
      <c r="J14" s="114"/>
      <c r="K14" s="132"/>
      <c r="L14" s="114"/>
      <c r="M14" s="114"/>
      <c r="N14" s="114"/>
      <c r="O14" s="114"/>
      <c r="P14" s="132"/>
      <c r="Q14" s="114"/>
      <c r="R14" s="120"/>
      <c r="S14" s="97"/>
      <c r="AC14" s="430"/>
      <c r="AD14" s="430"/>
      <c r="AE14" s="431"/>
      <c r="AF14" s="430"/>
    </row>
    <row r="15" spans="1:32" x14ac:dyDescent="0.2">
      <c r="B15" s="86" t="s">
        <v>4</v>
      </c>
      <c r="C15" s="321">
        <v>22.23</v>
      </c>
      <c r="D15" s="322">
        <v>33.756</v>
      </c>
      <c r="E15" s="322">
        <v>25.200000000000003</v>
      </c>
      <c r="F15" s="322">
        <v>29.358000000000001</v>
      </c>
      <c r="G15" s="322">
        <v>29.116</v>
      </c>
      <c r="H15" s="322">
        <v>16.878</v>
      </c>
      <c r="I15" s="322">
        <v>65.600000000000009</v>
      </c>
      <c r="J15" s="322">
        <v>25.849999999999998</v>
      </c>
      <c r="K15" s="322">
        <v>69.31</v>
      </c>
      <c r="L15" s="322">
        <v>75.802999999999997</v>
      </c>
      <c r="M15" s="322">
        <v>28.952000000000002</v>
      </c>
      <c r="N15" s="322">
        <v>37.92</v>
      </c>
      <c r="O15" s="322">
        <v>37.44</v>
      </c>
      <c r="P15" s="322">
        <v>78.205399999999997</v>
      </c>
      <c r="Q15" s="322">
        <v>15.613999999999999</v>
      </c>
      <c r="R15" s="320">
        <v>65.635000000000005</v>
      </c>
      <c r="S15" s="97"/>
      <c r="AC15" s="430"/>
      <c r="AD15" s="430"/>
      <c r="AE15" s="431"/>
      <c r="AF15" s="430"/>
    </row>
    <row r="16" spans="1:32" x14ac:dyDescent="0.2">
      <c r="B16" s="86" t="s">
        <v>23</v>
      </c>
      <c r="C16" s="323">
        <v>32.18160656513848</v>
      </c>
      <c r="D16" s="324">
        <v>35.847865540913752</v>
      </c>
      <c r="E16" s="324">
        <v>42.36565927562534</v>
      </c>
      <c r="F16" s="324">
        <v>25.663812830426892</v>
      </c>
      <c r="G16" s="324">
        <v>23.219640179910044</v>
      </c>
      <c r="H16" s="324">
        <v>28.107985480943736</v>
      </c>
      <c r="I16" s="324">
        <v>33.811054998816381</v>
      </c>
      <c r="J16" s="324">
        <v>24.034364396748995</v>
      </c>
      <c r="K16" s="324">
        <v>34.218417107235851</v>
      </c>
      <c r="L16" s="324">
        <v>1.3850311686262131</v>
      </c>
      <c r="M16" s="324">
        <v>1.7109208553617927</v>
      </c>
      <c r="N16" s="325">
        <v>2.6885899155685311</v>
      </c>
      <c r="O16" s="325">
        <v>2.6885899155685311</v>
      </c>
      <c r="P16" s="325">
        <v>1.996074331255425</v>
      </c>
      <c r="Q16" s="324">
        <v>26.885899155685316</v>
      </c>
      <c r="R16" s="326">
        <v>35.847865540913752</v>
      </c>
      <c r="S16" s="97"/>
      <c r="AC16" s="430"/>
      <c r="AD16" s="430"/>
      <c r="AE16" s="431"/>
      <c r="AF16" s="430"/>
    </row>
    <row r="17" spans="2:32" x14ac:dyDescent="0.2">
      <c r="B17" s="86" t="s">
        <v>5</v>
      </c>
      <c r="C17" s="321">
        <v>13.990657758165453</v>
      </c>
      <c r="D17" s="322">
        <v>15.795903920509382</v>
      </c>
      <c r="E17" s="322">
        <v>18.503773164025276</v>
      </c>
      <c r="F17" s="322">
        <v>13.990657758165453</v>
      </c>
      <c r="G17" s="322">
        <v>11.282788514649559</v>
      </c>
      <c r="H17" s="322">
        <v>13.539346217579469</v>
      </c>
      <c r="I17" s="322">
        <v>15.795903920509382</v>
      </c>
      <c r="J17" s="322">
        <v>10.831476974063577</v>
      </c>
      <c r="K17" s="322">
        <v>17.149838542267329</v>
      </c>
      <c r="L17" s="322">
        <v>7.2209846493757173</v>
      </c>
      <c r="M17" s="322">
        <v>9.0262308117196461</v>
      </c>
      <c r="N17" s="322">
        <v>13.990657758165453</v>
      </c>
      <c r="O17" s="322">
        <v>13.990657758165453</v>
      </c>
      <c r="P17" s="322">
        <v>10.380165433477593</v>
      </c>
      <c r="Q17" s="322">
        <v>9.0262308117196461</v>
      </c>
      <c r="R17" s="320">
        <v>21.662953948127154</v>
      </c>
      <c r="S17" s="97"/>
      <c r="AC17" s="430"/>
      <c r="AD17" s="430"/>
      <c r="AE17" s="431"/>
      <c r="AF17" s="430"/>
    </row>
    <row r="18" spans="2:32" x14ac:dyDescent="0.2">
      <c r="B18" s="92" t="s">
        <v>119</v>
      </c>
      <c r="C18" s="327">
        <v>0</v>
      </c>
      <c r="D18" s="325">
        <v>0</v>
      </c>
      <c r="E18" s="325">
        <v>0</v>
      </c>
      <c r="F18" s="325">
        <v>0</v>
      </c>
      <c r="G18" s="325">
        <v>0</v>
      </c>
      <c r="H18" s="325">
        <v>0</v>
      </c>
      <c r="I18" s="325">
        <v>0</v>
      </c>
      <c r="J18" s="325">
        <v>0</v>
      </c>
      <c r="K18" s="325">
        <v>0</v>
      </c>
      <c r="L18" s="325">
        <v>0</v>
      </c>
      <c r="M18" s="325">
        <v>0</v>
      </c>
      <c r="N18" s="325">
        <v>0</v>
      </c>
      <c r="O18" s="325">
        <v>0</v>
      </c>
      <c r="P18" s="325">
        <v>0</v>
      </c>
      <c r="Q18" s="325">
        <v>0</v>
      </c>
      <c r="R18" s="326">
        <v>5.530170769878219</v>
      </c>
      <c r="S18" s="97"/>
      <c r="AC18" s="430"/>
      <c r="AD18" s="430"/>
      <c r="AE18" s="431"/>
      <c r="AF18" s="430"/>
    </row>
    <row r="19" spans="2:32" x14ac:dyDescent="0.2">
      <c r="B19" s="86" t="s">
        <v>6</v>
      </c>
      <c r="C19" s="321">
        <v>61.916825456053076</v>
      </c>
      <c r="D19" s="322">
        <v>37.786166666666666</v>
      </c>
      <c r="E19" s="322">
        <v>67.72792362294841</v>
      </c>
      <c r="F19" s="322">
        <v>64.744680555555561</v>
      </c>
      <c r="G19" s="322">
        <v>78.453136687324019</v>
      </c>
      <c r="H19" s="322">
        <v>30.408569512195122</v>
      </c>
      <c r="I19" s="322">
        <v>30.771708333333333</v>
      </c>
      <c r="J19" s="322">
        <v>25.253685185185184</v>
      </c>
      <c r="K19" s="322">
        <v>36.62445833333333</v>
      </c>
      <c r="L19" s="322">
        <v>85.219780656862724</v>
      </c>
      <c r="M19" s="322">
        <v>85.219780656862724</v>
      </c>
      <c r="N19" s="322">
        <v>71.681559735082303</v>
      </c>
      <c r="O19" s="322">
        <v>71.681559735082303</v>
      </c>
      <c r="P19" s="322">
        <v>52.036207304526748</v>
      </c>
      <c r="Q19" s="322">
        <v>57.723909541666664</v>
      </c>
      <c r="R19" s="320">
        <v>50.855902777777779</v>
      </c>
      <c r="S19" s="97"/>
      <c r="AC19" s="430"/>
      <c r="AD19" s="430"/>
      <c r="AE19" s="431"/>
      <c r="AF19" s="430"/>
    </row>
    <row r="20" spans="2:32" x14ac:dyDescent="0.2">
      <c r="B20" s="86" t="s">
        <v>7</v>
      </c>
      <c r="C20" s="323">
        <v>35.904022910493822</v>
      </c>
      <c r="D20" s="324">
        <v>26.653939577160493</v>
      </c>
      <c r="E20" s="324">
        <v>35.904022910493822</v>
      </c>
      <c r="F20" s="324">
        <v>9.2500833333333325</v>
      </c>
      <c r="G20" s="324">
        <v>31.107131078224104</v>
      </c>
      <c r="H20" s="324">
        <v>0</v>
      </c>
      <c r="I20" s="324">
        <v>0</v>
      </c>
      <c r="J20" s="324">
        <v>0</v>
      </c>
      <c r="K20" s="324">
        <v>0</v>
      </c>
      <c r="L20" s="324">
        <v>37.425790476190478</v>
      </c>
      <c r="M20" s="324">
        <v>37.425790476190478</v>
      </c>
      <c r="N20" s="324">
        <v>25.433062500000002</v>
      </c>
      <c r="O20" s="324">
        <v>25.433062500000002</v>
      </c>
      <c r="P20" s="324">
        <v>0</v>
      </c>
      <c r="Q20" s="324">
        <v>25.433062500000002</v>
      </c>
      <c r="R20" s="326">
        <v>23.512594047619046</v>
      </c>
      <c r="S20" s="97"/>
      <c r="AC20" s="430"/>
      <c r="AD20" s="430"/>
      <c r="AE20" s="431"/>
      <c r="AF20" s="430"/>
    </row>
    <row r="21" spans="2:32" x14ac:dyDescent="0.2">
      <c r="B21" s="77" t="s">
        <v>169</v>
      </c>
      <c r="C21" s="321">
        <v>4.5514344262295108</v>
      </c>
      <c r="D21" s="322">
        <v>5.557540983606561</v>
      </c>
      <c r="E21" s="322">
        <v>6.0366393442622988</v>
      </c>
      <c r="F21" s="322">
        <v>6.0366393442622988</v>
      </c>
      <c r="G21" s="322">
        <v>5.557540983606561</v>
      </c>
      <c r="H21" s="322">
        <v>4.6472540983606585</v>
      </c>
      <c r="I21" s="322">
        <v>0</v>
      </c>
      <c r="J21" s="322">
        <v>5.2700819672131178</v>
      </c>
      <c r="K21" s="322">
        <v>0</v>
      </c>
      <c r="L21" s="322">
        <v>11.83</v>
      </c>
      <c r="M21" s="322">
        <v>14.84</v>
      </c>
      <c r="N21" s="322">
        <v>11.411111111111108</v>
      </c>
      <c r="O21" s="322">
        <v>11.266666666666664</v>
      </c>
      <c r="P21" s="322">
        <v>0.20159999999999997</v>
      </c>
      <c r="Q21" s="322">
        <v>1.7726639344262307</v>
      </c>
      <c r="R21" s="320">
        <v>0</v>
      </c>
      <c r="S21" s="97"/>
      <c r="AC21" s="430"/>
      <c r="AD21" s="430"/>
      <c r="AE21" s="431"/>
      <c r="AF21" s="430"/>
    </row>
    <row r="22" spans="2:32" x14ac:dyDescent="0.2">
      <c r="B22" s="86" t="s">
        <v>8</v>
      </c>
      <c r="C22" s="327">
        <v>12.224172413793095</v>
      </c>
      <c r="D22" s="325">
        <v>12.224172413793095</v>
      </c>
      <c r="E22" s="325">
        <v>12.224172413793095</v>
      </c>
      <c r="F22" s="325">
        <v>12.224172413793095</v>
      </c>
      <c r="G22" s="325">
        <v>12.224172413793095</v>
      </c>
      <c r="H22" s="325">
        <v>12.224172413793095</v>
      </c>
      <c r="I22" s="325">
        <v>12.224172413793095</v>
      </c>
      <c r="J22" s="325">
        <v>12.224172413793095</v>
      </c>
      <c r="K22" s="325">
        <v>13.662310344827576</v>
      </c>
      <c r="L22" s="325">
        <v>13.662310344827576</v>
      </c>
      <c r="M22" s="325">
        <v>13.662310344827576</v>
      </c>
      <c r="N22" s="325">
        <v>13.662310344827576</v>
      </c>
      <c r="O22" s="325">
        <v>13.662310344827576</v>
      </c>
      <c r="P22" s="325">
        <v>13.662310344827576</v>
      </c>
      <c r="Q22" s="325">
        <v>12.224172413793095</v>
      </c>
      <c r="R22" s="326">
        <v>12.943241379310336</v>
      </c>
      <c r="S22" s="97"/>
      <c r="AC22" s="430"/>
      <c r="AD22" s="430"/>
      <c r="AE22" s="431"/>
      <c r="AF22" s="430"/>
    </row>
    <row r="23" spans="2:32" x14ac:dyDescent="0.2">
      <c r="B23" s="86" t="s">
        <v>9</v>
      </c>
      <c r="C23" s="321">
        <v>7.5959468059173503</v>
      </c>
      <c r="D23" s="322">
        <v>7.5959468059173503</v>
      </c>
      <c r="E23" s="322">
        <v>7.5959468059173503</v>
      </c>
      <c r="F23" s="322">
        <v>7.5959468059173503</v>
      </c>
      <c r="G23" s="322">
        <v>7.5959468059173503</v>
      </c>
      <c r="H23" s="322">
        <v>7.5959468059173503</v>
      </c>
      <c r="I23" s="322">
        <v>7.5959468059173503</v>
      </c>
      <c r="J23" s="322">
        <v>7.5959468059173503</v>
      </c>
      <c r="K23" s="322">
        <v>9.0916154730407825</v>
      </c>
      <c r="L23" s="322">
        <v>7.5959468059173503</v>
      </c>
      <c r="M23" s="322">
        <v>7.5959468059173503</v>
      </c>
      <c r="N23" s="322">
        <v>7.5959468059173503</v>
      </c>
      <c r="O23" s="322">
        <v>7.5959468059173503</v>
      </c>
      <c r="P23" s="322">
        <v>7.5959468059173503</v>
      </c>
      <c r="Q23" s="322">
        <v>7.5959468059173503</v>
      </c>
      <c r="R23" s="320">
        <v>7.5959468059173503</v>
      </c>
      <c r="S23" s="97"/>
      <c r="AC23" s="430"/>
      <c r="AD23" s="430"/>
      <c r="AE23" s="431"/>
      <c r="AF23" s="430"/>
    </row>
    <row r="24" spans="2:32" x14ac:dyDescent="0.2">
      <c r="B24" s="86" t="s">
        <v>70</v>
      </c>
      <c r="C24" s="323">
        <v>18</v>
      </c>
      <c r="D24" s="324">
        <v>18</v>
      </c>
      <c r="E24" s="324">
        <v>18</v>
      </c>
      <c r="F24" s="324">
        <v>18</v>
      </c>
      <c r="G24" s="324">
        <v>17</v>
      </c>
      <c r="H24" s="324">
        <v>17</v>
      </c>
      <c r="I24" s="324">
        <v>16.75</v>
      </c>
      <c r="J24" s="324">
        <v>17</v>
      </c>
      <c r="K24" s="324">
        <v>41.425920000000005</v>
      </c>
      <c r="L24" s="324">
        <v>17</v>
      </c>
      <c r="M24" s="324">
        <v>17</v>
      </c>
      <c r="N24" s="324">
        <v>16.25</v>
      </c>
      <c r="O24" s="324">
        <v>16.25</v>
      </c>
      <c r="P24" s="324">
        <v>18</v>
      </c>
      <c r="Q24" s="324">
        <v>17</v>
      </c>
      <c r="R24" s="326">
        <v>17</v>
      </c>
      <c r="S24" s="97"/>
      <c r="AC24" s="430"/>
      <c r="AD24" s="430"/>
      <c r="AE24" s="431"/>
      <c r="AF24" s="430"/>
    </row>
    <row r="25" spans="2:32" x14ac:dyDescent="0.2">
      <c r="B25" s="86" t="s">
        <v>10</v>
      </c>
      <c r="C25" s="328">
        <v>5.16</v>
      </c>
      <c r="D25" s="329">
        <v>7.4250000000000007</v>
      </c>
      <c r="E25" s="329">
        <v>5.7750000000000004</v>
      </c>
      <c r="F25" s="329">
        <v>7.63</v>
      </c>
      <c r="G25" s="329">
        <v>6.4399999999999995</v>
      </c>
      <c r="H25" s="329">
        <v>6.4399999999999995</v>
      </c>
      <c r="I25" s="329">
        <v>9.625</v>
      </c>
      <c r="J25" s="329">
        <v>6.8949999999999996</v>
      </c>
      <c r="K25" s="329">
        <v>12.914999999999999</v>
      </c>
      <c r="L25" s="329">
        <v>29.215</v>
      </c>
      <c r="M25" s="329">
        <v>22</v>
      </c>
      <c r="N25" s="329">
        <v>6.91</v>
      </c>
      <c r="O25" s="329">
        <v>6.91</v>
      </c>
      <c r="P25" s="329">
        <v>7.3699999999999992</v>
      </c>
      <c r="Q25" s="329">
        <v>9.1649999999999991</v>
      </c>
      <c r="R25" s="330">
        <v>13.92</v>
      </c>
      <c r="S25" s="97"/>
      <c r="AC25" s="430"/>
      <c r="AD25" s="430"/>
      <c r="AE25" s="431"/>
      <c r="AF25" s="430"/>
    </row>
    <row r="26" spans="2:32" x14ac:dyDescent="0.2">
      <c r="B26" s="86" t="s">
        <v>71</v>
      </c>
      <c r="C26" s="324">
        <v>4.1883670787085023</v>
      </c>
      <c r="D26" s="324">
        <v>4.1883670787085023</v>
      </c>
      <c r="E26" s="324">
        <v>4.1883670787085023</v>
      </c>
      <c r="F26" s="324">
        <v>4.1883670787085023</v>
      </c>
      <c r="G26" s="324">
        <v>4.1883670787085023</v>
      </c>
      <c r="H26" s="324">
        <v>4.1883670787085023</v>
      </c>
      <c r="I26" s="324">
        <v>4.1883670787085023</v>
      </c>
      <c r="J26" s="324">
        <v>4.1883670787085023</v>
      </c>
      <c r="K26" s="324">
        <v>4.1883670787085023</v>
      </c>
      <c r="L26" s="324">
        <v>4.1883670787085023</v>
      </c>
      <c r="M26" s="324">
        <v>4.1883670787085023</v>
      </c>
      <c r="N26" s="324">
        <v>4.1883670787085023</v>
      </c>
      <c r="O26" s="324">
        <v>4.1883670787085023</v>
      </c>
      <c r="P26" s="324">
        <v>4.1883670787085023</v>
      </c>
      <c r="Q26" s="324">
        <v>4.1883670787085023</v>
      </c>
      <c r="R26" s="324">
        <v>4.1883670787085023</v>
      </c>
      <c r="S26" s="97"/>
      <c r="AC26" s="430"/>
      <c r="AD26" s="430"/>
      <c r="AE26" s="431"/>
      <c r="AF26" s="430"/>
    </row>
    <row r="27" spans="2:32" x14ac:dyDescent="0.2">
      <c r="B27" s="86" t="s">
        <v>11</v>
      </c>
      <c r="C27" s="321">
        <v>5.07</v>
      </c>
      <c r="D27" s="322">
        <v>4.7699999999999996</v>
      </c>
      <c r="E27" s="322">
        <v>5.67</v>
      </c>
      <c r="F27" s="322">
        <v>10.41</v>
      </c>
      <c r="G27" s="322">
        <v>5.27</v>
      </c>
      <c r="H27" s="322">
        <v>3.28</v>
      </c>
      <c r="I27" s="322">
        <v>10.28</v>
      </c>
      <c r="J27" s="322">
        <v>3.24</v>
      </c>
      <c r="K27" s="322">
        <v>5.55</v>
      </c>
      <c r="L27" s="322">
        <v>6.76</v>
      </c>
      <c r="M27" s="322">
        <v>5.62</v>
      </c>
      <c r="N27" s="322">
        <v>4.93</v>
      </c>
      <c r="O27" s="322">
        <v>4.91</v>
      </c>
      <c r="P27" s="322">
        <v>4.51</v>
      </c>
      <c r="Q27" s="322">
        <v>4.34</v>
      </c>
      <c r="R27" s="320">
        <v>6.02</v>
      </c>
      <c r="S27" s="97"/>
      <c r="AC27" s="430"/>
      <c r="AD27" s="430"/>
      <c r="AE27" s="431"/>
      <c r="AF27" s="430"/>
    </row>
    <row r="28" spans="2:32" x14ac:dyDescent="0.2">
      <c r="B28" s="94" t="s">
        <v>120</v>
      </c>
      <c r="C28" s="108">
        <f t="shared" ref="C28:R28" si="1">SUM(C15:C27)</f>
        <v>223.01303341449929</v>
      </c>
      <c r="D28" s="107">
        <f t="shared" si="1"/>
        <v>209.60090298727582</v>
      </c>
      <c r="E28" s="107">
        <f t="shared" si="1"/>
        <v>249.19150461577411</v>
      </c>
      <c r="F28" s="159">
        <f t="shared" si="1"/>
        <v>209.09236012016248</v>
      </c>
      <c r="G28" s="107">
        <f t="shared" si="1"/>
        <v>231.45472374213327</v>
      </c>
      <c r="H28" s="107">
        <f t="shared" si="1"/>
        <v>144.30964160749792</v>
      </c>
      <c r="I28" s="159">
        <f t="shared" si="1"/>
        <v>206.64215355107802</v>
      </c>
      <c r="J28" s="107">
        <f t="shared" si="1"/>
        <v>142.38309482162984</v>
      </c>
      <c r="K28" s="159">
        <f t="shared" si="1"/>
        <v>244.13592687941335</v>
      </c>
      <c r="L28" s="107">
        <f t="shared" si="1"/>
        <v>297.30621118050851</v>
      </c>
      <c r="M28" s="107">
        <f t="shared" si="1"/>
        <v>247.24134702958807</v>
      </c>
      <c r="N28" s="107">
        <f t="shared" si="1"/>
        <v>216.66160524938081</v>
      </c>
      <c r="O28" s="107">
        <f t="shared" si="1"/>
        <v>216.01716080493634</v>
      </c>
      <c r="P28" s="159">
        <f t="shared" si="1"/>
        <v>198.1460712987132</v>
      </c>
      <c r="Q28" s="107">
        <f t="shared" si="1"/>
        <v>190.96925224191679</v>
      </c>
      <c r="R28" s="106">
        <f t="shared" si="1"/>
        <v>264.71204234825211</v>
      </c>
      <c r="S28" s="97"/>
      <c r="AC28" s="430"/>
      <c r="AD28" s="430"/>
      <c r="AE28" s="431"/>
      <c r="AF28" s="430"/>
    </row>
    <row r="29" spans="2:32" x14ac:dyDescent="0.2">
      <c r="B29" s="86"/>
      <c r="C29" s="113"/>
      <c r="D29" s="114"/>
      <c r="E29" s="114"/>
      <c r="F29" s="132"/>
      <c r="G29" s="114"/>
      <c r="H29" s="114"/>
      <c r="I29" s="132"/>
      <c r="J29" s="114"/>
      <c r="K29" s="132"/>
      <c r="L29" s="114"/>
      <c r="M29" s="114"/>
      <c r="N29" s="114"/>
      <c r="O29" s="114"/>
      <c r="P29" s="132"/>
      <c r="Q29" s="114"/>
      <c r="R29" s="120"/>
      <c r="S29" s="97"/>
      <c r="AC29" s="430"/>
      <c r="AD29" s="430"/>
      <c r="AE29" s="431"/>
      <c r="AF29" s="430"/>
    </row>
    <row r="30" spans="2:32" x14ac:dyDescent="0.2">
      <c r="B30" s="94" t="s">
        <v>12</v>
      </c>
      <c r="C30" s="113"/>
      <c r="D30" s="114"/>
      <c r="E30" s="114"/>
      <c r="F30" s="132"/>
      <c r="G30" s="114"/>
      <c r="H30" s="114"/>
      <c r="I30" s="132"/>
      <c r="J30" s="114"/>
      <c r="K30" s="132"/>
      <c r="L30" s="114"/>
      <c r="M30" s="114"/>
      <c r="N30" s="114"/>
      <c r="O30" s="114"/>
      <c r="P30" s="132"/>
      <c r="Q30" s="114"/>
      <c r="R30" s="120"/>
      <c r="S30" s="97"/>
      <c r="AC30" s="430"/>
      <c r="AD30" s="430"/>
      <c r="AE30" s="431"/>
      <c r="AF30" s="430"/>
    </row>
    <row r="31" spans="2:32" x14ac:dyDescent="0.2">
      <c r="B31" s="86" t="s">
        <v>13</v>
      </c>
      <c r="C31" s="331">
        <v>0.58943807507531965</v>
      </c>
      <c r="D31" s="332">
        <v>0.58943807507531965</v>
      </c>
      <c r="E31" s="332">
        <v>0.58943807507531965</v>
      </c>
      <c r="F31" s="332">
        <v>0.58943807507531965</v>
      </c>
      <c r="G31" s="332">
        <v>0.58943807507531965</v>
      </c>
      <c r="H31" s="332">
        <v>0.58943807507531965</v>
      </c>
      <c r="I31" s="332">
        <v>0.58943807507531965</v>
      </c>
      <c r="J31" s="332">
        <v>0.58943807507531965</v>
      </c>
      <c r="K31" s="332">
        <v>0.58943807507531965</v>
      </c>
      <c r="L31" s="332">
        <v>0.58943807507531965</v>
      </c>
      <c r="M31" s="332">
        <v>0.58943807507531965</v>
      </c>
      <c r="N31" s="332">
        <v>0.58943807507531965</v>
      </c>
      <c r="O31" s="332">
        <v>0.58943807507531965</v>
      </c>
      <c r="P31" s="332">
        <v>0.58943807507531965</v>
      </c>
      <c r="Q31" s="332">
        <v>0.58943807507531965</v>
      </c>
      <c r="R31" s="334">
        <v>0.58943807507531965</v>
      </c>
      <c r="S31" s="97"/>
      <c r="AC31" s="430"/>
      <c r="AD31" s="430"/>
      <c r="AE31" s="431"/>
      <c r="AF31" s="430"/>
    </row>
    <row r="32" spans="2:32" x14ac:dyDescent="0.2">
      <c r="B32" s="86" t="s">
        <v>14</v>
      </c>
      <c r="C32" s="340">
        <v>6.16</v>
      </c>
      <c r="D32" s="340">
        <v>6.16</v>
      </c>
      <c r="E32" s="340">
        <v>6.16</v>
      </c>
      <c r="F32" s="340">
        <v>6.16</v>
      </c>
      <c r="G32" s="340">
        <v>6.16</v>
      </c>
      <c r="H32" s="340">
        <v>6.16</v>
      </c>
      <c r="I32" s="340">
        <v>6.16</v>
      </c>
      <c r="J32" s="340">
        <v>6.16</v>
      </c>
      <c r="K32" s="340">
        <v>6.16</v>
      </c>
      <c r="L32" s="340">
        <v>6.16</v>
      </c>
      <c r="M32" s="340">
        <v>6.16</v>
      </c>
      <c r="N32" s="340">
        <v>6.16</v>
      </c>
      <c r="O32" s="340">
        <v>6.16</v>
      </c>
      <c r="P32" s="340">
        <v>6.16</v>
      </c>
      <c r="Q32" s="340">
        <v>6.16</v>
      </c>
      <c r="R32" s="339">
        <v>6.16</v>
      </c>
      <c r="S32" s="97"/>
      <c r="AC32" s="430"/>
      <c r="AD32" s="430"/>
      <c r="AE32" s="431"/>
      <c r="AF32" s="430"/>
    </row>
    <row r="33" spans="2:32" x14ac:dyDescent="0.2">
      <c r="B33" s="92" t="s">
        <v>121</v>
      </c>
      <c r="C33" s="333">
        <v>3.0059787914492517</v>
      </c>
      <c r="D33" s="333">
        <v>3.0059787914492517</v>
      </c>
      <c r="E33" s="333">
        <v>3.0059787914492517</v>
      </c>
      <c r="F33" s="333">
        <v>3.0059787914492517</v>
      </c>
      <c r="G33" s="333">
        <v>3.0059787914492517</v>
      </c>
      <c r="H33" s="333">
        <v>3.0059787914492517</v>
      </c>
      <c r="I33" s="333">
        <v>3.0059787914492517</v>
      </c>
      <c r="J33" s="333">
        <v>3.0059787914492517</v>
      </c>
      <c r="K33" s="333">
        <v>3.0059787914492517</v>
      </c>
      <c r="L33" s="333">
        <v>3.0059787914492517</v>
      </c>
      <c r="M33" s="333">
        <v>3.0059787914492517</v>
      </c>
      <c r="N33" s="333">
        <v>3.0059787914492517</v>
      </c>
      <c r="O33" s="333">
        <v>3.0059787914492517</v>
      </c>
      <c r="P33" s="333">
        <v>3.0059787914492517</v>
      </c>
      <c r="Q33" s="333">
        <v>3.0059787914492517</v>
      </c>
      <c r="R33" s="335">
        <v>3.0059787914492517</v>
      </c>
      <c r="S33" s="97"/>
      <c r="AC33" s="430"/>
      <c r="AD33" s="430"/>
      <c r="AE33" s="431"/>
      <c r="AF33" s="430"/>
    </row>
    <row r="34" spans="2:32" x14ac:dyDescent="0.2">
      <c r="B34" s="85" t="s">
        <v>15</v>
      </c>
      <c r="C34" s="336">
        <v>31.424244809653292</v>
      </c>
      <c r="D34" s="337">
        <v>31.424244809653292</v>
      </c>
      <c r="E34" s="337">
        <v>31.424244809653292</v>
      </c>
      <c r="F34" s="337">
        <v>31.424244809653292</v>
      </c>
      <c r="G34" s="337">
        <v>31.424244809653292</v>
      </c>
      <c r="H34" s="337">
        <v>31.424244809653292</v>
      </c>
      <c r="I34" s="337">
        <v>31.424244809653292</v>
      </c>
      <c r="J34" s="337">
        <v>31.424244809653292</v>
      </c>
      <c r="K34" s="337">
        <v>37.611789239690729</v>
      </c>
      <c r="L34" s="337">
        <v>31.424244809653292</v>
      </c>
      <c r="M34" s="337">
        <v>31.424244809653292</v>
      </c>
      <c r="N34" s="337">
        <v>31.424244809653292</v>
      </c>
      <c r="O34" s="337">
        <v>31.424244809653292</v>
      </c>
      <c r="P34" s="337">
        <v>31.424244809653292</v>
      </c>
      <c r="Q34" s="337">
        <v>31.424244809653292</v>
      </c>
      <c r="R34" s="338">
        <v>31.424244809653292</v>
      </c>
      <c r="S34" s="97"/>
      <c r="AC34" s="430"/>
      <c r="AD34" s="430"/>
      <c r="AE34" s="431"/>
      <c r="AF34" s="430"/>
    </row>
    <row r="35" spans="2:32" x14ac:dyDescent="0.2">
      <c r="B35" s="85" t="s">
        <v>16</v>
      </c>
      <c r="C35" s="331">
        <v>1.35</v>
      </c>
      <c r="D35" s="332">
        <v>1.35</v>
      </c>
      <c r="E35" s="332">
        <v>1.35</v>
      </c>
      <c r="F35" s="332">
        <v>1.35</v>
      </c>
      <c r="G35" s="332">
        <v>1.35</v>
      </c>
      <c r="H35" s="332">
        <v>1.35</v>
      </c>
      <c r="I35" s="332">
        <v>1.35</v>
      </c>
      <c r="J35" s="332">
        <v>1.35</v>
      </c>
      <c r="K35" s="332">
        <v>1.35</v>
      </c>
      <c r="L35" s="332">
        <v>1.35</v>
      </c>
      <c r="M35" s="332">
        <v>1.35</v>
      </c>
      <c r="N35" s="332">
        <v>1.35</v>
      </c>
      <c r="O35" s="332">
        <v>1.35</v>
      </c>
      <c r="P35" s="332">
        <v>1.35</v>
      </c>
      <c r="Q35" s="332">
        <v>1.35</v>
      </c>
      <c r="R35" s="334">
        <v>1.35</v>
      </c>
      <c r="S35" s="97"/>
      <c r="AC35" s="430"/>
      <c r="AD35" s="430"/>
      <c r="AE35" s="431"/>
      <c r="AF35" s="430"/>
    </row>
    <row r="36" spans="2:32" x14ac:dyDescent="0.2">
      <c r="B36" s="85" t="s">
        <v>17</v>
      </c>
      <c r="C36" s="336">
        <v>19.089494510537047</v>
      </c>
      <c r="D36" s="337">
        <v>19.089494510537047</v>
      </c>
      <c r="E36" s="337">
        <v>19.089494510537047</v>
      </c>
      <c r="F36" s="337">
        <v>19.089494510537047</v>
      </c>
      <c r="G36" s="337">
        <v>19.089494510537047</v>
      </c>
      <c r="H36" s="337">
        <v>19.089494510537047</v>
      </c>
      <c r="I36" s="337">
        <v>19.089494510537047</v>
      </c>
      <c r="J36" s="337">
        <v>19.089494510537047</v>
      </c>
      <c r="K36" s="337">
        <v>22.848283182989697</v>
      </c>
      <c r="L36" s="337">
        <v>19.089494510537047</v>
      </c>
      <c r="M36" s="337">
        <v>19.089494510537047</v>
      </c>
      <c r="N36" s="337">
        <v>19.089494510537047</v>
      </c>
      <c r="O36" s="337">
        <v>19.089494510537047</v>
      </c>
      <c r="P36" s="337">
        <v>19.089494510537047</v>
      </c>
      <c r="Q36" s="337">
        <v>19.089494510537047</v>
      </c>
      <c r="R36" s="338">
        <v>19.089494510537047</v>
      </c>
      <c r="S36" s="97"/>
      <c r="AC36" s="430"/>
      <c r="AD36" s="430"/>
      <c r="AE36" s="431"/>
      <c r="AF36" s="430"/>
    </row>
    <row r="37" spans="2:32" x14ac:dyDescent="0.2">
      <c r="B37" s="85" t="s">
        <v>18</v>
      </c>
      <c r="C37" s="331">
        <v>0.71279999999999988</v>
      </c>
      <c r="D37" s="332">
        <v>0.71279999999999988</v>
      </c>
      <c r="E37" s="332">
        <v>0.71279999999999988</v>
      </c>
      <c r="F37" s="332">
        <v>0.71279999999999988</v>
      </c>
      <c r="G37" s="332">
        <v>0.71279999999999988</v>
      </c>
      <c r="H37" s="332">
        <v>0.71279999999999988</v>
      </c>
      <c r="I37" s="332">
        <v>0.71279999999999988</v>
      </c>
      <c r="J37" s="332">
        <v>0.71279999999999988</v>
      </c>
      <c r="K37" s="332">
        <v>0.71279999999999988</v>
      </c>
      <c r="L37" s="332">
        <v>0.71279999999999988</v>
      </c>
      <c r="M37" s="332">
        <v>0.71279999999999988</v>
      </c>
      <c r="N37" s="332">
        <v>0.71279999999999988</v>
      </c>
      <c r="O37" s="332">
        <v>0.71279999999999988</v>
      </c>
      <c r="P37" s="332">
        <v>0.71279999999999988</v>
      </c>
      <c r="Q37" s="332">
        <v>0.71279999999999988</v>
      </c>
      <c r="R37" s="334">
        <v>0.71279999999999988</v>
      </c>
      <c r="S37" s="97"/>
      <c r="AC37" s="430"/>
      <c r="AD37" s="430"/>
      <c r="AE37" s="431"/>
      <c r="AF37" s="430"/>
    </row>
    <row r="38" spans="2:32" x14ac:dyDescent="0.2">
      <c r="B38" s="85" t="s">
        <v>19</v>
      </c>
      <c r="C38" s="341">
        <v>38.649599999999992</v>
      </c>
      <c r="D38" s="340">
        <v>38.649599999999992</v>
      </c>
      <c r="E38" s="340">
        <v>38.649599999999992</v>
      </c>
      <c r="F38" s="340">
        <v>38.649599999999992</v>
      </c>
      <c r="G38" s="340">
        <v>38.649599999999992</v>
      </c>
      <c r="H38" s="340">
        <v>38.649599999999992</v>
      </c>
      <c r="I38" s="340">
        <v>38.649599999999992</v>
      </c>
      <c r="J38" s="340">
        <v>38.649599999999992</v>
      </c>
      <c r="K38" s="340">
        <v>38.649599999999992</v>
      </c>
      <c r="L38" s="340">
        <v>38.649599999999992</v>
      </c>
      <c r="M38" s="340">
        <v>38.649599999999992</v>
      </c>
      <c r="N38" s="340">
        <v>38.649599999999992</v>
      </c>
      <c r="O38" s="340">
        <v>38.649599999999992</v>
      </c>
      <c r="P38" s="340">
        <v>38.649599999999992</v>
      </c>
      <c r="Q38" s="340">
        <v>38.649599999999992</v>
      </c>
      <c r="R38" s="339">
        <v>38.649599999999992</v>
      </c>
      <c r="S38" s="97"/>
      <c r="AC38" s="430"/>
      <c r="AD38" s="430"/>
      <c r="AE38" s="431"/>
      <c r="AF38" s="430"/>
    </row>
    <row r="39" spans="2:32" x14ac:dyDescent="0.2">
      <c r="B39" s="85" t="s">
        <v>20</v>
      </c>
      <c r="C39" s="194">
        <f t="shared" ref="C39:R39" si="2">SUM(C31:C38)</f>
        <v>100.98155618671491</v>
      </c>
      <c r="D39" s="107">
        <f t="shared" si="2"/>
        <v>100.98155618671491</v>
      </c>
      <c r="E39" s="107">
        <f t="shared" si="2"/>
        <v>100.98155618671491</v>
      </c>
      <c r="F39" s="159">
        <f t="shared" ref="F39" si="3">SUM(F31:F38)</f>
        <v>100.98155618671491</v>
      </c>
      <c r="G39" s="107">
        <f t="shared" si="2"/>
        <v>100.98155618671491</v>
      </c>
      <c r="H39" s="107">
        <f t="shared" si="2"/>
        <v>100.98155618671491</v>
      </c>
      <c r="I39" s="159">
        <f t="shared" ref="I39" si="4">SUM(I31:I38)</f>
        <v>100.98155618671491</v>
      </c>
      <c r="J39" s="107">
        <f t="shared" si="2"/>
        <v>100.98155618671491</v>
      </c>
      <c r="K39" s="159">
        <f t="shared" ref="K39" si="5">SUM(K31:K38)</f>
        <v>110.927889289205</v>
      </c>
      <c r="L39" s="107">
        <f t="shared" si="2"/>
        <v>100.98155618671491</v>
      </c>
      <c r="M39" s="107">
        <f t="shared" si="2"/>
        <v>100.98155618671491</v>
      </c>
      <c r="N39" s="107">
        <f t="shared" si="2"/>
        <v>100.98155618671491</v>
      </c>
      <c r="O39" s="107">
        <f t="shared" si="2"/>
        <v>100.98155618671491</v>
      </c>
      <c r="P39" s="159">
        <f t="shared" ref="P39" si="6">SUM(P31:P38)</f>
        <v>100.98155618671491</v>
      </c>
      <c r="Q39" s="107">
        <f t="shared" si="2"/>
        <v>100.98155618671491</v>
      </c>
      <c r="R39" s="106">
        <f t="shared" si="2"/>
        <v>100.98155618671491</v>
      </c>
      <c r="S39" s="97"/>
      <c r="AC39" s="430"/>
      <c r="AD39" s="430"/>
      <c r="AE39" s="431"/>
      <c r="AF39" s="430"/>
    </row>
    <row r="40" spans="2:32" x14ac:dyDescent="0.2">
      <c r="B40" s="93" t="s">
        <v>221</v>
      </c>
      <c r="C40" s="113"/>
      <c r="D40" s="114"/>
      <c r="E40" s="114"/>
      <c r="F40" s="132"/>
      <c r="G40" s="114"/>
      <c r="H40" s="114"/>
      <c r="I40" s="132"/>
      <c r="J40" s="114"/>
      <c r="K40" s="132"/>
      <c r="L40" s="114"/>
      <c r="M40" s="114"/>
      <c r="N40" s="114"/>
      <c r="O40" s="114"/>
      <c r="P40" s="132"/>
      <c r="Q40" s="114"/>
      <c r="R40" s="120"/>
      <c r="S40" s="97"/>
      <c r="AC40" s="430"/>
      <c r="AD40" s="430"/>
      <c r="AE40" s="431"/>
      <c r="AF40" s="430"/>
    </row>
    <row r="41" spans="2:32" x14ac:dyDescent="0.2">
      <c r="B41" s="87" t="s">
        <v>122</v>
      </c>
      <c r="C41" s="194">
        <f t="shared" ref="C41:R41" si="7">C28+C39+C40</f>
        <v>323.99458960121422</v>
      </c>
      <c r="D41" s="107">
        <f t="shared" si="7"/>
        <v>310.58245917399074</v>
      </c>
      <c r="E41" s="107">
        <f t="shared" si="7"/>
        <v>350.17306080248903</v>
      </c>
      <c r="F41" s="159">
        <f t="shared" ref="F41" si="8">F28+F39+F40</f>
        <v>310.07391630687738</v>
      </c>
      <c r="G41" s="107">
        <f t="shared" si="7"/>
        <v>332.43627992884819</v>
      </c>
      <c r="H41" s="107">
        <f t="shared" si="7"/>
        <v>245.29119779421285</v>
      </c>
      <c r="I41" s="159">
        <f t="shared" ref="I41" si="9">I28+I39+I40</f>
        <v>307.62370973779292</v>
      </c>
      <c r="J41" s="107">
        <f t="shared" si="7"/>
        <v>243.36465100834477</v>
      </c>
      <c r="K41" s="159">
        <f t="shared" ref="K41" si="10">K28+K39+K40</f>
        <v>355.06381616861836</v>
      </c>
      <c r="L41" s="107">
        <f t="shared" si="7"/>
        <v>398.28776736722341</v>
      </c>
      <c r="M41" s="107">
        <f t="shared" si="7"/>
        <v>348.222903216303</v>
      </c>
      <c r="N41" s="107">
        <f t="shared" si="7"/>
        <v>317.64316143609574</v>
      </c>
      <c r="O41" s="107">
        <f t="shared" si="7"/>
        <v>316.99871699165124</v>
      </c>
      <c r="P41" s="159">
        <f t="shared" ref="P41" si="11">P28+P39+P40</f>
        <v>299.12762748542809</v>
      </c>
      <c r="Q41" s="107">
        <f t="shared" si="7"/>
        <v>291.95080842863172</v>
      </c>
      <c r="R41" s="106">
        <f t="shared" si="7"/>
        <v>365.69359853496701</v>
      </c>
      <c r="S41" s="97"/>
      <c r="AC41" s="430"/>
      <c r="AD41" s="430"/>
      <c r="AE41" s="431"/>
      <c r="AF41" s="430"/>
    </row>
    <row r="42" spans="2:32" x14ac:dyDescent="0.2">
      <c r="B42" s="85"/>
      <c r="C42" s="122"/>
      <c r="D42" s="121"/>
      <c r="E42" s="121"/>
      <c r="F42" s="219"/>
      <c r="G42" s="121"/>
      <c r="H42" s="121"/>
      <c r="I42" s="219"/>
      <c r="J42" s="121"/>
      <c r="K42" s="219"/>
      <c r="L42" s="121"/>
      <c r="M42" s="121"/>
      <c r="N42" s="121"/>
      <c r="O42" s="121"/>
      <c r="P42" s="219"/>
      <c r="Q42" s="121"/>
      <c r="R42" s="123"/>
      <c r="S42" s="97"/>
      <c r="AC42" s="430"/>
      <c r="AD42" s="430"/>
      <c r="AE42" s="431"/>
      <c r="AF42" s="430"/>
    </row>
    <row r="43" spans="2:32" x14ac:dyDescent="0.2">
      <c r="B43" s="87" t="s">
        <v>21</v>
      </c>
      <c r="C43" s="111"/>
      <c r="D43" s="112"/>
      <c r="E43" s="112"/>
      <c r="F43" s="169"/>
      <c r="G43" s="112"/>
      <c r="H43" s="112"/>
      <c r="I43" s="169"/>
      <c r="J43" s="112"/>
      <c r="K43" s="169"/>
      <c r="L43" s="112"/>
      <c r="M43" s="112"/>
      <c r="N43" s="112"/>
      <c r="O43" s="112"/>
      <c r="P43" s="169"/>
      <c r="Q43" s="112"/>
      <c r="R43" s="118"/>
      <c r="S43" s="97"/>
      <c r="AC43" s="430"/>
      <c r="AD43" s="430"/>
      <c r="AE43" s="431"/>
      <c r="AF43" s="430"/>
    </row>
    <row r="44" spans="2:32" x14ac:dyDescent="0.2">
      <c r="B44" s="87" t="s">
        <v>194</v>
      </c>
      <c r="C44" s="175">
        <f>C11-C28</f>
        <v>63.666966585500717</v>
      </c>
      <c r="D44" s="175">
        <f t="shared" ref="D44:R44" si="12">D11-D28</f>
        <v>147.64909701272418</v>
      </c>
      <c r="E44" s="175">
        <f t="shared" si="12"/>
        <v>51.468495384225918</v>
      </c>
      <c r="F44" s="175">
        <f t="shared" si="12"/>
        <v>8.3076398798375237</v>
      </c>
      <c r="G44" s="175">
        <f t="shared" si="12"/>
        <v>59.045276257866732</v>
      </c>
      <c r="H44" s="175">
        <f t="shared" si="12"/>
        <v>65.630358392502075</v>
      </c>
      <c r="I44" s="175">
        <f t="shared" si="12"/>
        <v>135.80784644892196</v>
      </c>
      <c r="J44" s="175">
        <f t="shared" si="12"/>
        <v>85.816905178370149</v>
      </c>
      <c r="K44" s="175">
        <f t="shared" si="12"/>
        <v>145.51407312058663</v>
      </c>
      <c r="L44" s="175">
        <f t="shared" si="12"/>
        <v>367.39378881949153</v>
      </c>
      <c r="M44" s="175">
        <f t="shared" si="12"/>
        <v>279.55865297041191</v>
      </c>
      <c r="N44" s="175">
        <f t="shared" si="12"/>
        <v>94.528394750619185</v>
      </c>
      <c r="O44" s="175">
        <f t="shared" si="12"/>
        <v>117.72283919506367</v>
      </c>
      <c r="P44" s="175">
        <f t="shared" si="12"/>
        <v>183.45392870128683</v>
      </c>
      <c r="Q44" s="175">
        <f t="shared" si="12"/>
        <v>109.9807477580832</v>
      </c>
      <c r="R44" s="174">
        <f t="shared" si="12"/>
        <v>175.41795765174788</v>
      </c>
      <c r="S44" s="97"/>
      <c r="AC44" s="430"/>
      <c r="AD44" s="430"/>
      <c r="AE44" s="431"/>
      <c r="AF44" s="430"/>
    </row>
    <row r="45" spans="2:32" x14ac:dyDescent="0.2">
      <c r="B45" s="95" t="s">
        <v>199</v>
      </c>
      <c r="C45" s="175">
        <f t="shared" ref="C45:R45" si="13">C11-C41</f>
        <v>-37.314589601214209</v>
      </c>
      <c r="D45" s="175">
        <f t="shared" si="13"/>
        <v>46.667540826009258</v>
      </c>
      <c r="E45" s="175">
        <f t="shared" si="13"/>
        <v>-49.513060802489008</v>
      </c>
      <c r="F45" s="175">
        <f t="shared" si="13"/>
        <v>-92.673916306877373</v>
      </c>
      <c r="G45" s="175">
        <f t="shared" si="13"/>
        <v>-41.936279928848194</v>
      </c>
      <c r="H45" s="175">
        <f t="shared" si="13"/>
        <v>-35.351197794212851</v>
      </c>
      <c r="I45" s="175">
        <f t="shared" si="13"/>
        <v>34.826290262207067</v>
      </c>
      <c r="J45" s="175">
        <f t="shared" si="13"/>
        <v>-15.164651008344777</v>
      </c>
      <c r="K45" s="175">
        <f t="shared" si="13"/>
        <v>34.586183831381618</v>
      </c>
      <c r="L45" s="175">
        <f t="shared" si="13"/>
        <v>266.41223263277664</v>
      </c>
      <c r="M45" s="175">
        <f t="shared" si="13"/>
        <v>178.57709678369696</v>
      </c>
      <c r="N45" s="175">
        <f t="shared" si="13"/>
        <v>-6.4531614360957406</v>
      </c>
      <c r="O45" s="175">
        <f t="shared" si="13"/>
        <v>16.741283008348773</v>
      </c>
      <c r="P45" s="175">
        <f t="shared" si="13"/>
        <v>82.47237251457193</v>
      </c>
      <c r="Q45" s="175">
        <f t="shared" si="13"/>
        <v>8.9991915713682715</v>
      </c>
      <c r="R45" s="186">
        <f t="shared" si="13"/>
        <v>74.436401465032986</v>
      </c>
      <c r="S45" s="97"/>
      <c r="AC45" s="430"/>
      <c r="AD45" s="430"/>
      <c r="AE45" s="431"/>
      <c r="AF45" s="430"/>
    </row>
    <row r="46" spans="2:32" x14ac:dyDescent="0.2">
      <c r="B46" s="85"/>
      <c r="C46" s="169"/>
      <c r="D46" s="169"/>
      <c r="E46" s="169"/>
      <c r="F46" s="169"/>
      <c r="G46" s="169"/>
      <c r="H46" s="169"/>
      <c r="I46" s="169"/>
      <c r="J46" s="169"/>
      <c r="K46" s="169"/>
      <c r="L46" s="169"/>
      <c r="M46" s="169"/>
      <c r="N46" s="169"/>
      <c r="O46" s="169"/>
      <c r="P46" s="169"/>
      <c r="Q46" s="169"/>
      <c r="R46" s="170"/>
      <c r="S46" s="97"/>
      <c r="AC46" s="430"/>
      <c r="AD46" s="430"/>
      <c r="AE46" s="431"/>
      <c r="AF46" s="430"/>
    </row>
    <row r="47" spans="2:32" x14ac:dyDescent="0.2">
      <c r="B47" s="87" t="s">
        <v>198</v>
      </c>
      <c r="C47" s="169"/>
      <c r="D47" s="169"/>
      <c r="E47" s="169"/>
      <c r="F47" s="169"/>
      <c r="G47" s="169"/>
      <c r="H47" s="169"/>
      <c r="I47" s="169"/>
      <c r="J47" s="169"/>
      <c r="K47" s="169"/>
      <c r="L47" s="169"/>
      <c r="M47" s="169"/>
      <c r="N47" s="169"/>
      <c r="O47" s="169"/>
      <c r="P47" s="169"/>
      <c r="Q47" s="169"/>
      <c r="R47" s="170"/>
      <c r="S47" s="97"/>
      <c r="AC47" s="430"/>
      <c r="AD47" s="430"/>
      <c r="AE47" s="431"/>
      <c r="AF47" s="430"/>
    </row>
    <row r="48" spans="2:32" x14ac:dyDescent="0.2">
      <c r="B48" s="87" t="s">
        <v>22</v>
      </c>
      <c r="C48" s="175">
        <f>ROUND((C28)/C10,2)</f>
        <v>37.11</v>
      </c>
      <c r="D48" s="175">
        <f t="shared" ref="D48:R48" si="14">ROUND((D28)/D10,2)</f>
        <v>31.33</v>
      </c>
      <c r="E48" s="175">
        <f t="shared" si="14"/>
        <v>52.13</v>
      </c>
      <c r="F48" s="175">
        <f t="shared" si="14"/>
        <v>52.8</v>
      </c>
      <c r="G48" s="175">
        <f t="shared" si="14"/>
        <v>42.55</v>
      </c>
      <c r="H48" s="175">
        <f t="shared" si="14"/>
        <v>44.82</v>
      </c>
      <c r="I48" s="175">
        <f t="shared" si="14"/>
        <v>42.78</v>
      </c>
      <c r="J48" s="175">
        <f t="shared" si="14"/>
        <v>54.34</v>
      </c>
      <c r="K48" s="175">
        <f t="shared" si="14"/>
        <v>49.12</v>
      </c>
      <c r="L48" s="175">
        <f t="shared" si="14"/>
        <v>660.68</v>
      </c>
      <c r="M48" s="175">
        <f t="shared" si="14"/>
        <v>824.14</v>
      </c>
      <c r="N48" s="175">
        <f t="shared" si="14"/>
        <v>28.55</v>
      </c>
      <c r="O48" s="175">
        <f t="shared" si="14"/>
        <v>26.54</v>
      </c>
      <c r="P48" s="175">
        <f t="shared" si="14"/>
        <v>15.94</v>
      </c>
      <c r="Q48" s="175">
        <f t="shared" si="14"/>
        <v>17.829999999999998</v>
      </c>
      <c r="R48" s="174">
        <f t="shared" si="14"/>
        <v>25.02</v>
      </c>
      <c r="S48" s="97"/>
      <c r="AC48" s="430"/>
      <c r="AD48" s="430"/>
      <c r="AE48" s="431"/>
      <c r="AF48" s="430"/>
    </row>
    <row r="49" spans="2:32" x14ac:dyDescent="0.2">
      <c r="B49" s="95" t="s">
        <v>196</v>
      </c>
      <c r="C49" s="175">
        <f t="shared" ref="C49:R49" si="15">ROUND(C41/C10,2)</f>
        <v>53.91</v>
      </c>
      <c r="D49" s="175">
        <f t="shared" si="15"/>
        <v>46.42</v>
      </c>
      <c r="E49" s="175">
        <f t="shared" si="15"/>
        <v>73.260000000000005</v>
      </c>
      <c r="F49" s="175">
        <f t="shared" si="15"/>
        <v>78.3</v>
      </c>
      <c r="G49" s="175">
        <f t="shared" si="15"/>
        <v>61.11</v>
      </c>
      <c r="H49" s="175">
        <f t="shared" si="15"/>
        <v>76.180000000000007</v>
      </c>
      <c r="I49" s="175">
        <f t="shared" si="15"/>
        <v>63.69</v>
      </c>
      <c r="J49" s="175">
        <f t="shared" si="15"/>
        <v>92.89</v>
      </c>
      <c r="K49" s="175">
        <f t="shared" si="15"/>
        <v>71.44</v>
      </c>
      <c r="L49" s="175">
        <f t="shared" si="15"/>
        <v>885.08</v>
      </c>
      <c r="M49" s="175">
        <f t="shared" si="15"/>
        <v>1160.74</v>
      </c>
      <c r="N49" s="175">
        <f t="shared" si="15"/>
        <v>41.85</v>
      </c>
      <c r="O49" s="175">
        <f t="shared" si="15"/>
        <v>38.94</v>
      </c>
      <c r="P49" s="175">
        <f t="shared" si="15"/>
        <v>24.06</v>
      </c>
      <c r="Q49" s="175">
        <f t="shared" si="15"/>
        <v>27.26</v>
      </c>
      <c r="R49" s="186">
        <f t="shared" si="15"/>
        <v>34.56</v>
      </c>
      <c r="S49" s="97"/>
      <c r="AC49" s="430"/>
      <c r="AD49" s="430"/>
      <c r="AE49" s="431"/>
      <c r="AF49" s="430"/>
    </row>
    <row r="50" spans="2:32" x14ac:dyDescent="0.2">
      <c r="B50" s="85"/>
      <c r="C50" s="169"/>
      <c r="D50" s="169"/>
      <c r="E50" s="169"/>
      <c r="F50" s="169"/>
      <c r="G50" s="169"/>
      <c r="H50" s="169"/>
      <c r="I50" s="169"/>
      <c r="J50" s="169"/>
      <c r="K50" s="169"/>
      <c r="L50" s="169"/>
      <c r="M50" s="169"/>
      <c r="N50" s="169"/>
      <c r="O50" s="169"/>
      <c r="P50" s="169"/>
      <c r="Q50" s="169"/>
      <c r="R50" s="170"/>
      <c r="S50" s="97"/>
      <c r="AC50" s="430"/>
      <c r="AD50" s="430"/>
      <c r="AE50" s="430"/>
      <c r="AF50" s="430"/>
    </row>
    <row r="51" spans="2:32" x14ac:dyDescent="0.2">
      <c r="B51" s="87" t="s">
        <v>197</v>
      </c>
      <c r="C51" s="169"/>
      <c r="D51" s="169"/>
      <c r="E51" s="169"/>
      <c r="F51" s="169"/>
      <c r="G51" s="169"/>
      <c r="H51" s="169"/>
      <c r="I51" s="169"/>
      <c r="J51" s="169"/>
      <c r="K51" s="169"/>
      <c r="L51" s="169"/>
      <c r="M51" s="169"/>
      <c r="N51" s="169"/>
      <c r="O51" s="169"/>
      <c r="P51" s="169"/>
      <c r="Q51" s="169"/>
      <c r="R51" s="170"/>
      <c r="S51" s="97"/>
      <c r="AC51" s="430"/>
      <c r="AD51" s="430"/>
      <c r="AE51" s="430"/>
      <c r="AF51" s="430"/>
    </row>
    <row r="52" spans="2:32" x14ac:dyDescent="0.2">
      <c r="B52" s="94" t="s">
        <v>22</v>
      </c>
      <c r="C52" s="175">
        <f>ROUND((C28)/C9,2)</f>
        <v>4.68</v>
      </c>
      <c r="D52" s="175">
        <f t="shared" ref="D52:R52" si="16">ROUND((D28)/D9,2)</f>
        <v>3.93</v>
      </c>
      <c r="E52" s="175">
        <f t="shared" si="16"/>
        <v>3.96</v>
      </c>
      <c r="F52" s="175">
        <f t="shared" si="16"/>
        <v>3.81</v>
      </c>
      <c r="G52" s="175">
        <f t="shared" si="16"/>
        <v>4.33</v>
      </c>
      <c r="H52" s="175">
        <f t="shared" si="16"/>
        <v>2.21</v>
      </c>
      <c r="I52" s="175">
        <f t="shared" si="16"/>
        <v>2.91</v>
      </c>
      <c r="J52" s="175">
        <f t="shared" si="16"/>
        <v>1.63</v>
      </c>
      <c r="K52" s="175">
        <f t="shared" si="16"/>
        <v>3.11</v>
      </c>
      <c r="L52" s="175">
        <f t="shared" si="16"/>
        <v>0.2</v>
      </c>
      <c r="M52" s="175">
        <f t="shared" si="16"/>
        <v>0.14000000000000001</v>
      </c>
      <c r="N52" s="175">
        <f t="shared" si="16"/>
        <v>5.28</v>
      </c>
      <c r="O52" s="175">
        <f t="shared" si="16"/>
        <v>5.27</v>
      </c>
      <c r="P52" s="175">
        <f t="shared" si="16"/>
        <v>6.45</v>
      </c>
      <c r="Q52" s="175">
        <f t="shared" si="16"/>
        <v>6.8</v>
      </c>
      <c r="R52" s="174">
        <f t="shared" si="16"/>
        <v>6.36</v>
      </c>
      <c r="S52" s="97"/>
      <c r="AC52" s="430"/>
      <c r="AD52" s="430"/>
      <c r="AE52" s="430"/>
      <c r="AF52" s="430"/>
    </row>
    <row r="53" spans="2:32" x14ac:dyDescent="0.2">
      <c r="B53" s="96" t="s">
        <v>196</v>
      </c>
      <c r="C53" s="75">
        <f t="shared" ref="C53:R53" si="17">ROUND(C41/C9,2)</f>
        <v>6.79</v>
      </c>
      <c r="D53" s="74">
        <f t="shared" si="17"/>
        <v>5.82</v>
      </c>
      <c r="E53" s="74">
        <f t="shared" si="17"/>
        <v>5.57</v>
      </c>
      <c r="F53" s="176">
        <f t="shared" si="17"/>
        <v>5.65</v>
      </c>
      <c r="G53" s="74">
        <f t="shared" si="17"/>
        <v>6.23</v>
      </c>
      <c r="H53" s="74">
        <f t="shared" si="17"/>
        <v>3.76</v>
      </c>
      <c r="I53" s="176">
        <f t="shared" si="17"/>
        <v>4.34</v>
      </c>
      <c r="J53" s="74">
        <f t="shared" si="17"/>
        <v>2.79</v>
      </c>
      <c r="K53" s="176">
        <f t="shared" si="17"/>
        <v>4.53</v>
      </c>
      <c r="L53" s="74">
        <f t="shared" si="17"/>
        <v>0.27</v>
      </c>
      <c r="M53" s="74">
        <f t="shared" si="17"/>
        <v>0.2</v>
      </c>
      <c r="N53" s="74">
        <f t="shared" si="17"/>
        <v>7.75</v>
      </c>
      <c r="O53" s="74">
        <f t="shared" si="17"/>
        <v>7.73</v>
      </c>
      <c r="P53" s="176">
        <f t="shared" si="17"/>
        <v>9.74</v>
      </c>
      <c r="Q53" s="74">
        <f t="shared" si="17"/>
        <v>10.39</v>
      </c>
      <c r="R53" s="109">
        <f t="shared" si="17"/>
        <v>8.7899999999999991</v>
      </c>
      <c r="S53" s="97"/>
    </row>
    <row r="54" spans="2:32" x14ac:dyDescent="0.2">
      <c r="B54" s="413"/>
      <c r="C54" s="98"/>
      <c r="D54" s="98"/>
      <c r="E54" s="98"/>
      <c r="F54" s="98"/>
      <c r="G54" s="98"/>
      <c r="H54" s="98"/>
      <c r="I54" s="98"/>
      <c r="J54" s="98"/>
      <c r="K54" s="98"/>
      <c r="L54" s="98"/>
      <c r="M54" s="98"/>
      <c r="N54" s="98"/>
      <c r="O54" s="98"/>
      <c r="P54" s="98"/>
      <c r="Q54" s="98"/>
      <c r="R54" s="98"/>
      <c r="S54" s="97"/>
    </row>
    <row r="55" spans="2:32" ht="15" x14ac:dyDescent="0.25">
      <c r="B55" s="411" t="s">
        <v>220</v>
      </c>
      <c r="C55" s="390"/>
      <c r="D55" s="390"/>
      <c r="E55" s="390"/>
      <c r="F55" s="390"/>
      <c r="G55" s="390"/>
      <c r="H55" s="390"/>
      <c r="I55" s="390"/>
      <c r="J55" s="390"/>
      <c r="K55" s="390"/>
      <c r="L55" s="390"/>
      <c r="M55" s="390"/>
      <c r="N55" s="390"/>
      <c r="O55" s="390"/>
      <c r="P55" s="390"/>
      <c r="Q55" s="390"/>
      <c r="R55" s="390"/>
      <c r="S55" s="390"/>
      <c r="T55" s="390"/>
      <c r="U55" s="390"/>
    </row>
    <row r="56" spans="2:32" ht="15" x14ac:dyDescent="0.25">
      <c r="B56" s="410" t="s">
        <v>223</v>
      </c>
      <c r="C56" s="390"/>
      <c r="D56" s="390"/>
      <c r="E56" s="390"/>
      <c r="F56" s="390"/>
      <c r="G56" s="390"/>
      <c r="H56" s="390"/>
      <c r="I56" s="390"/>
      <c r="J56" s="390"/>
      <c r="K56" s="390"/>
      <c r="L56" s="390"/>
      <c r="M56" s="390"/>
      <c r="N56" s="390"/>
      <c r="O56" s="390"/>
      <c r="P56" s="390"/>
      <c r="Q56" s="390"/>
      <c r="R56" s="390"/>
      <c r="S56" s="390"/>
      <c r="T56" s="390"/>
      <c r="U56" s="390"/>
    </row>
  </sheetData>
  <sheetProtection formatCells="0" formatColumns="0" formatRows="0" insertColumns="0" insertRows="0" insertHyperlinks="0" deleteColumns="0" deleteRows="0" sort="0" autoFilter="0" pivotTables="0"/>
  <customSheetViews>
    <customSheetView guid="{094ACFE9-6A46-400C-8483-9731CC265B35}" scale="75" showPageBreaks="1" showGridLines="0" printArea="1" showRuler="0">
      <pane xSplit="2" ySplit="7" topLeftCell="C8" activePane="bottomRight" state="frozen"/>
      <selection pane="bottomRight" activeCell="AA10" sqref="AA10"/>
      <rowBreaks count="1" manualBreakCount="1">
        <brk id="61" max="16383" man="1"/>
      </rowBreaks>
      <colBreaks count="3" manualBreakCount="3">
        <brk id="1" max="1048575" man="1"/>
        <brk id="11" max="60" man="1"/>
        <brk id="24" max="60" man="1"/>
      </colBreaks>
      <pageMargins left="0.75" right="0.75" top="1" bottom="1" header="0.5" footer="0.5"/>
      <pageSetup scale="75" orientation="portrait" r:id="rId1"/>
      <headerFooter alignWithMargins="0"/>
    </customSheetView>
    <customSheetView guid="{C18A6290-09CE-4B95-8288-8B2E48192753}" scale="75" showPageBreaks="1" showGridLines="0" printArea="1" showRuler="0">
      <pane xSplit="2" ySplit="7" topLeftCell="S51" activePane="bottomRight" state="frozen"/>
      <selection pane="bottomRight" activeCell="B1" sqref="B1:AE61"/>
      <rowBreaks count="1" manualBreakCount="1">
        <brk id="61" max="16383" man="1"/>
      </rowBreaks>
      <colBreaks count="3" manualBreakCount="3">
        <brk id="1" max="1048575" man="1"/>
        <brk id="11" max="60" man="1"/>
        <brk id="24" max="60" man="1"/>
      </colBreaks>
      <pageMargins left="0.75" right="0.75" top="1" bottom="1" header="0.5" footer="0.5"/>
      <pageSetup scale="75" orientation="portrait" r:id="rId2"/>
      <headerFooter alignWithMargins="0"/>
    </customSheetView>
    <customSheetView guid="{D72A6468-AF3E-4269-8B9F-9AE05AF9C4F2}" scale="75" showPageBreaks="1" showGridLines="0" printArea="1" showRuler="0">
      <pane xSplit="2" ySplit="7" topLeftCell="C8" activePane="bottomRight" state="frozen"/>
      <selection pane="bottomRight" activeCell="H11" sqref="H11"/>
      <rowBreaks count="1" manualBreakCount="1">
        <brk id="61" max="16383" man="1"/>
      </rowBreaks>
      <colBreaks count="3" manualBreakCount="3">
        <brk id="1" max="1048575" man="1"/>
        <brk id="11" max="60" man="1"/>
        <brk id="24" max="60" man="1"/>
      </colBreaks>
      <pageMargins left="0.75" right="0.75" top="1" bottom="1" header="0.5" footer="0.5"/>
      <pageSetup scale="75" orientation="portrait" r:id="rId3"/>
      <headerFooter alignWithMargins="0"/>
    </customSheetView>
    <customSheetView guid="{ECAB99DF-BF41-49EA-96C9-76317A61D13D}" scale="75" showPageBreaks="1" showGridLines="0" printArea="1" showRuler="0">
      <pane xSplit="2" ySplit="7" topLeftCell="C8" activePane="bottomRight" state="frozen"/>
      <selection pane="bottomRight" activeCell="H11" sqref="H11"/>
      <rowBreaks count="1" manualBreakCount="1">
        <brk id="61" max="16383" man="1"/>
      </rowBreaks>
      <colBreaks count="3" manualBreakCount="3">
        <brk id="1" max="1048575" man="1"/>
        <brk id="11" max="60" man="1"/>
        <brk id="24" max="60" man="1"/>
      </colBreaks>
      <pageMargins left="0.75" right="0.75" top="1" bottom="1" header="0.5" footer="0.5"/>
      <pageSetup scale="75" orientation="portrait" r:id="rId4"/>
      <headerFooter alignWithMargins="0"/>
    </customSheetView>
  </customSheetViews>
  <mergeCells count="1">
    <mergeCell ref="C3:R3"/>
  </mergeCells>
  <phoneticPr fontId="8" type="noConversion"/>
  <pageMargins left="0.25" right="0.25" top="0.75" bottom="0.75" header="0.3" footer="0.3"/>
  <pageSetup paperSize="5" scale="71" orientation="landscape" r:id="rId5"/>
  <headerFooter alignWithMargins="0"/>
  <rowBreaks count="1" manualBreakCount="1">
    <brk id="57"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W61"/>
  <sheetViews>
    <sheetView showGridLines="0" zoomScale="84" zoomScaleNormal="84" workbookViewId="0">
      <selection activeCell="B1" sqref="B1"/>
    </sheetView>
  </sheetViews>
  <sheetFormatPr defaultRowHeight="12.75" x14ac:dyDescent="0.2"/>
  <cols>
    <col min="1" max="1" width="1" customWidth="1"/>
    <col min="2" max="2" width="46.140625" customWidth="1"/>
    <col min="3" max="4" width="9.140625" bestFit="1" customWidth="1"/>
    <col min="5" max="5" width="9.140625" customWidth="1"/>
    <col min="6" max="6" width="9.140625" style="242" customWidth="1"/>
    <col min="7" max="7" width="9.140625" bestFit="1" customWidth="1"/>
    <col min="8" max="8" width="8.7109375" bestFit="1" customWidth="1"/>
    <col min="9" max="9" width="9.140625" style="242" bestFit="1" customWidth="1"/>
    <col min="10" max="10" width="8.7109375" bestFit="1" customWidth="1"/>
    <col min="11" max="11" width="9.140625" style="242" bestFit="1" customWidth="1"/>
    <col min="12" max="12" width="12.28515625" bestFit="1" customWidth="1"/>
    <col min="13" max="13" width="9.140625" bestFit="1" customWidth="1"/>
    <col min="14" max="14" width="12.7109375" bestFit="1" customWidth="1"/>
    <col min="15" max="15" width="12.5703125" bestFit="1" customWidth="1"/>
    <col min="16" max="16" width="9.28515625" style="242" bestFit="1" customWidth="1"/>
    <col min="17" max="18" width="9.140625" bestFit="1" customWidth="1"/>
    <col min="19" max="19" width="3.7109375" customWidth="1"/>
    <col min="20" max="20" width="10.28515625" customWidth="1"/>
    <col min="21" max="21" width="9.28515625" customWidth="1"/>
    <col min="23" max="23" width="4.85546875" hidden="1" customWidth="1"/>
    <col min="33" max="33" width="9.85546875" customWidth="1"/>
    <col min="34" max="34" width="0.7109375" customWidth="1"/>
  </cols>
  <sheetData>
    <row r="1" spans="1:19" x14ac:dyDescent="0.2">
      <c r="A1" s="16" t="e">
        <v>#REF!</v>
      </c>
      <c r="B1" s="130" t="s">
        <v>241</v>
      </c>
      <c r="C1" s="153"/>
      <c r="D1" s="152"/>
      <c r="E1" s="152"/>
      <c r="F1" s="152"/>
      <c r="G1" s="152"/>
      <c r="H1" s="152"/>
      <c r="I1" s="152"/>
      <c r="J1" s="152"/>
      <c r="K1" s="152"/>
      <c r="L1" s="152"/>
      <c r="M1" s="152"/>
      <c r="N1" s="152"/>
      <c r="O1" s="152"/>
      <c r="P1" s="152"/>
      <c r="Q1" s="152"/>
      <c r="R1" s="154"/>
      <c r="S1" s="124"/>
    </row>
    <row r="2" spans="1:19" ht="9" customHeight="1" x14ac:dyDescent="0.2">
      <c r="A2" s="16" t="e">
        <v>#REF!</v>
      </c>
      <c r="B2" s="129"/>
      <c r="C2" s="150"/>
      <c r="D2" s="150"/>
      <c r="E2" s="150"/>
      <c r="F2" s="150"/>
      <c r="G2" s="150"/>
      <c r="H2" s="150"/>
      <c r="I2" s="150"/>
      <c r="J2" s="150"/>
      <c r="K2" s="150"/>
      <c r="L2" s="150"/>
      <c r="M2" s="150"/>
      <c r="N2" s="150"/>
      <c r="O2" s="150"/>
      <c r="P2" s="150"/>
      <c r="Q2" s="150"/>
      <c r="R2" s="151"/>
      <c r="S2" s="124"/>
    </row>
    <row r="3" spans="1:19" x14ac:dyDescent="0.2">
      <c r="A3" s="17" t="e">
        <v>#REF!</v>
      </c>
      <c r="B3" s="129"/>
      <c r="C3" s="445" t="s">
        <v>188</v>
      </c>
      <c r="D3" s="445"/>
      <c r="E3" s="445"/>
      <c r="F3" s="445"/>
      <c r="G3" s="445"/>
      <c r="H3" s="445"/>
      <c r="I3" s="445"/>
      <c r="J3" s="445"/>
      <c r="K3" s="445"/>
      <c r="L3" s="445"/>
      <c r="M3" s="445"/>
      <c r="N3" s="445"/>
      <c r="O3" s="445"/>
      <c r="P3" s="445"/>
      <c r="Q3" s="445"/>
      <c r="R3" s="446"/>
      <c r="S3" s="124"/>
    </row>
    <row r="4" spans="1:19" x14ac:dyDescent="0.2">
      <c r="A4" s="17" t="e">
        <v>#REF!</v>
      </c>
      <c r="B4" s="129"/>
      <c r="C4" s="150"/>
      <c r="D4" s="150"/>
      <c r="E4" s="150"/>
      <c r="F4" s="150"/>
      <c r="G4" s="150"/>
      <c r="H4" s="150"/>
      <c r="I4" s="150"/>
      <c r="J4" s="150"/>
      <c r="K4" s="150"/>
      <c r="L4" s="150"/>
      <c r="M4" s="150"/>
      <c r="N4" s="150"/>
      <c r="O4" s="150"/>
      <c r="P4" s="150"/>
      <c r="Q4" s="150"/>
      <c r="R4" s="151"/>
      <c r="S4" s="124"/>
    </row>
    <row r="5" spans="1:19" x14ac:dyDescent="0.2">
      <c r="A5" s="16" t="e">
        <v>#REF!</v>
      </c>
      <c r="B5" s="129"/>
      <c r="C5" s="161" t="s">
        <v>24</v>
      </c>
      <c r="D5" s="161" t="s">
        <v>25</v>
      </c>
      <c r="E5" s="161" t="s">
        <v>26</v>
      </c>
      <c r="F5" s="161" t="s">
        <v>52</v>
      </c>
      <c r="G5" s="161" t="s">
        <v>75</v>
      </c>
      <c r="H5" s="161" t="s">
        <v>27</v>
      </c>
      <c r="I5" s="42" t="s">
        <v>181</v>
      </c>
      <c r="J5" s="161"/>
      <c r="K5" s="161"/>
      <c r="L5" s="161" t="s">
        <v>69</v>
      </c>
      <c r="M5" s="161" t="s">
        <v>76</v>
      </c>
      <c r="N5" s="161" t="s">
        <v>125</v>
      </c>
      <c r="O5" s="161" t="s">
        <v>126</v>
      </c>
      <c r="P5" s="161"/>
      <c r="Q5" s="161"/>
      <c r="R5" s="160"/>
      <c r="S5" s="124"/>
    </row>
    <row r="6" spans="1:19" ht="15.6" customHeight="1" x14ac:dyDescent="0.2">
      <c r="A6" s="16" t="e">
        <v>#REF!</v>
      </c>
      <c r="B6" s="129"/>
      <c r="C6" s="246" t="s">
        <v>28</v>
      </c>
      <c r="D6" s="246" t="s">
        <v>28</v>
      </c>
      <c r="E6" s="246" t="s">
        <v>28</v>
      </c>
      <c r="F6" s="246" t="s">
        <v>28</v>
      </c>
      <c r="G6" s="246" t="s">
        <v>29</v>
      </c>
      <c r="H6" s="246" t="s">
        <v>29</v>
      </c>
      <c r="I6" s="44" t="s">
        <v>183</v>
      </c>
      <c r="J6" s="246" t="s">
        <v>30</v>
      </c>
      <c r="K6" s="246" t="s">
        <v>222</v>
      </c>
      <c r="L6" s="246" t="s">
        <v>32</v>
      </c>
      <c r="M6" s="246" t="s">
        <v>32</v>
      </c>
      <c r="N6" s="246" t="s">
        <v>36</v>
      </c>
      <c r="O6" s="246" t="s">
        <v>36</v>
      </c>
      <c r="P6" s="246" t="s">
        <v>141</v>
      </c>
      <c r="Q6" s="246" t="s">
        <v>31</v>
      </c>
      <c r="R6" s="247" t="s">
        <v>37</v>
      </c>
      <c r="S6" s="124"/>
    </row>
    <row r="7" spans="1:19" ht="6.6" customHeight="1" x14ac:dyDescent="0.2">
      <c r="A7" s="14" t="e">
        <v>#REF!</v>
      </c>
      <c r="B7" s="128"/>
      <c r="C7" s="156"/>
      <c r="D7" s="156"/>
      <c r="E7" s="156"/>
      <c r="F7" s="156"/>
      <c r="G7" s="156"/>
      <c r="H7" s="156"/>
      <c r="I7" s="156"/>
      <c r="J7" s="156"/>
      <c r="K7" s="156"/>
      <c r="L7" s="156"/>
      <c r="M7" s="156"/>
      <c r="N7" s="156"/>
      <c r="O7" s="156"/>
      <c r="P7" s="156"/>
      <c r="Q7" s="156"/>
      <c r="R7" s="157"/>
      <c r="S7" s="124"/>
    </row>
    <row r="8" spans="1:19" x14ac:dyDescent="0.2">
      <c r="A8" s="13" t="e">
        <v>#REF!</v>
      </c>
      <c r="B8" s="148" t="s">
        <v>1</v>
      </c>
      <c r="C8" s="347"/>
      <c r="D8" s="348"/>
      <c r="E8" s="348"/>
      <c r="F8" s="348"/>
      <c r="G8" s="348"/>
      <c r="H8" s="348"/>
      <c r="I8" s="348"/>
      <c r="J8" s="348"/>
      <c r="K8" s="348"/>
      <c r="L8" s="348"/>
      <c r="M8" s="348"/>
      <c r="N8" s="348"/>
      <c r="O8" s="348"/>
      <c r="P8" s="348"/>
      <c r="Q8" s="348"/>
      <c r="R8" s="349"/>
      <c r="S8" s="124"/>
    </row>
    <row r="9" spans="1:19" x14ac:dyDescent="0.2">
      <c r="A9" s="13" t="e">
        <v>#REF!</v>
      </c>
      <c r="B9" s="127" t="s">
        <v>135</v>
      </c>
      <c r="C9" s="350">
        <v>41</v>
      </c>
      <c r="D9" s="342">
        <v>47.9</v>
      </c>
      <c r="E9" s="342">
        <v>54.9</v>
      </c>
      <c r="F9" s="342">
        <v>52.3</v>
      </c>
      <c r="G9" s="342">
        <v>51</v>
      </c>
      <c r="H9" s="342">
        <v>62.3</v>
      </c>
      <c r="I9" s="342">
        <v>63.7</v>
      </c>
      <c r="J9" s="342">
        <v>55.9</v>
      </c>
      <c r="K9" s="342">
        <v>89.1</v>
      </c>
      <c r="L9" s="342">
        <v>1745.4</v>
      </c>
      <c r="M9" s="342">
        <v>1954.7</v>
      </c>
      <c r="N9" s="342">
        <v>39.1</v>
      </c>
      <c r="O9" s="342">
        <v>39.1</v>
      </c>
      <c r="P9" s="342">
        <v>26.7</v>
      </c>
      <c r="Q9" s="342">
        <v>26.9</v>
      </c>
      <c r="R9" s="343">
        <v>41.5</v>
      </c>
      <c r="S9" s="124"/>
    </row>
    <row r="10" spans="1:19" x14ac:dyDescent="0.2">
      <c r="A10" s="13" t="e">
        <v>#REF!</v>
      </c>
      <c r="B10" s="127" t="s">
        <v>139</v>
      </c>
      <c r="C10" s="345">
        <v>6.01</v>
      </c>
      <c r="D10" s="346">
        <v>6.69</v>
      </c>
      <c r="E10" s="346">
        <v>4.78</v>
      </c>
      <c r="F10" s="346">
        <v>3.96</v>
      </c>
      <c r="G10" s="346">
        <v>5.44</v>
      </c>
      <c r="H10" s="346">
        <v>3.22</v>
      </c>
      <c r="I10" s="346">
        <v>4.83</v>
      </c>
      <c r="J10" s="346">
        <v>2.62</v>
      </c>
      <c r="K10" s="346">
        <v>4.97</v>
      </c>
      <c r="L10" s="346">
        <v>0.45</v>
      </c>
      <c r="M10" s="346">
        <v>0.3</v>
      </c>
      <c r="N10" s="346">
        <v>7.59</v>
      </c>
      <c r="O10" s="346">
        <v>8.14</v>
      </c>
      <c r="P10" s="346">
        <v>12.43</v>
      </c>
      <c r="Q10" s="346">
        <v>10.71</v>
      </c>
      <c r="R10" s="344">
        <v>10.58</v>
      </c>
      <c r="S10" s="124"/>
    </row>
    <row r="11" spans="1:19" x14ac:dyDescent="0.2">
      <c r="A11" s="13" t="e">
        <v>#REF!</v>
      </c>
      <c r="B11" s="131" t="s">
        <v>118</v>
      </c>
      <c r="C11" s="164">
        <f t="shared" ref="C11:R11" si="0">ROUND((C10*C9),2)</f>
        <v>246.41</v>
      </c>
      <c r="D11" s="165">
        <f t="shared" si="0"/>
        <v>320.45</v>
      </c>
      <c r="E11" s="165">
        <f t="shared" si="0"/>
        <v>262.42</v>
      </c>
      <c r="F11" s="175">
        <f t="shared" si="0"/>
        <v>207.11</v>
      </c>
      <c r="G11" s="165">
        <f t="shared" si="0"/>
        <v>277.44</v>
      </c>
      <c r="H11" s="165">
        <f t="shared" si="0"/>
        <v>200.61</v>
      </c>
      <c r="I11" s="175">
        <f t="shared" si="0"/>
        <v>307.67</v>
      </c>
      <c r="J11" s="165">
        <f t="shared" si="0"/>
        <v>146.46</v>
      </c>
      <c r="K11" s="175">
        <f t="shared" si="0"/>
        <v>442.83</v>
      </c>
      <c r="L11" s="165">
        <f t="shared" si="0"/>
        <v>785.43</v>
      </c>
      <c r="M11" s="165">
        <f t="shared" si="0"/>
        <v>586.41</v>
      </c>
      <c r="N11" s="165">
        <f t="shared" si="0"/>
        <v>296.77</v>
      </c>
      <c r="O11" s="165">
        <f t="shared" si="0"/>
        <v>318.27</v>
      </c>
      <c r="P11" s="175">
        <f t="shared" si="0"/>
        <v>331.88</v>
      </c>
      <c r="Q11" s="165">
        <f t="shared" si="0"/>
        <v>288.10000000000002</v>
      </c>
      <c r="R11" s="162">
        <f t="shared" si="0"/>
        <v>439.07</v>
      </c>
      <c r="S11" s="124"/>
    </row>
    <row r="12" spans="1:19" x14ac:dyDescent="0.2">
      <c r="A12" s="13" t="e">
        <v>#REF!</v>
      </c>
      <c r="B12" s="127"/>
      <c r="C12" s="135"/>
      <c r="D12" s="136"/>
      <c r="E12" s="136"/>
      <c r="F12" s="136"/>
      <c r="G12" s="136"/>
      <c r="H12" s="136"/>
      <c r="I12" s="136"/>
      <c r="J12" s="136"/>
      <c r="K12" s="136"/>
      <c r="L12" s="136"/>
      <c r="M12" s="136"/>
      <c r="N12" s="136"/>
      <c r="O12" s="136"/>
      <c r="P12" s="136"/>
      <c r="Q12" s="136"/>
      <c r="R12" s="137"/>
      <c r="S12" s="124"/>
    </row>
    <row r="13" spans="1:19" x14ac:dyDescent="0.2">
      <c r="A13" s="13" t="e">
        <v>#REF!</v>
      </c>
      <c r="B13" s="131" t="s">
        <v>2</v>
      </c>
      <c r="C13" s="141"/>
      <c r="D13" s="143"/>
      <c r="E13" s="142"/>
      <c r="F13" s="142"/>
      <c r="G13" s="143"/>
      <c r="H13" s="143"/>
      <c r="I13" s="143"/>
      <c r="J13" s="143"/>
      <c r="K13" s="143"/>
      <c r="L13" s="143"/>
      <c r="M13" s="143"/>
      <c r="N13" s="143"/>
      <c r="O13" s="143"/>
      <c r="P13" s="143"/>
      <c r="Q13" s="142"/>
      <c r="R13" s="144"/>
      <c r="S13" s="124"/>
    </row>
    <row r="14" spans="1:19" x14ac:dyDescent="0.2">
      <c r="A14" s="13" t="e">
        <v>#REF!</v>
      </c>
      <c r="B14" s="131" t="s">
        <v>3</v>
      </c>
      <c r="C14" s="141"/>
      <c r="D14" s="143"/>
      <c r="E14" s="142"/>
      <c r="F14" s="142"/>
      <c r="G14" s="143"/>
      <c r="H14" s="143"/>
      <c r="I14" s="143"/>
      <c r="J14" s="143"/>
      <c r="K14" s="143"/>
      <c r="L14" s="143"/>
      <c r="M14" s="143"/>
      <c r="N14" s="143"/>
      <c r="O14" s="143"/>
      <c r="P14" s="143"/>
      <c r="Q14" s="142"/>
      <c r="R14" s="144"/>
      <c r="S14" s="124"/>
    </row>
    <row r="15" spans="1:19" x14ac:dyDescent="0.2">
      <c r="A15" s="13" t="e">
        <v>#REF!</v>
      </c>
      <c r="B15" s="127" t="s">
        <v>4</v>
      </c>
      <c r="C15" s="352">
        <v>20.124000000000002</v>
      </c>
      <c r="D15" s="353">
        <v>30.555</v>
      </c>
      <c r="E15" s="353">
        <v>23</v>
      </c>
      <c r="F15" s="353">
        <v>26.329000000000001</v>
      </c>
      <c r="G15" s="353">
        <v>26.606000000000002</v>
      </c>
      <c r="H15" s="353">
        <v>15.311999999999999</v>
      </c>
      <c r="I15" s="353">
        <v>65.600000000000009</v>
      </c>
      <c r="J15" s="353">
        <v>20.68</v>
      </c>
      <c r="K15" s="353">
        <v>69.31</v>
      </c>
      <c r="L15" s="353">
        <v>75.802999999999997</v>
      </c>
      <c r="M15" s="353">
        <v>28.952000000000002</v>
      </c>
      <c r="N15" s="353">
        <v>33.119999999999997</v>
      </c>
      <c r="O15" s="353">
        <v>32.879999999999995</v>
      </c>
      <c r="P15" s="353">
        <v>78.205399999999997</v>
      </c>
      <c r="Q15" s="353">
        <v>14.347999999999999</v>
      </c>
      <c r="R15" s="351">
        <v>65.635000000000005</v>
      </c>
      <c r="S15" s="124"/>
    </row>
    <row r="16" spans="1:19" x14ac:dyDescent="0.2">
      <c r="A16" s="13" t="e">
        <v>#REF!</v>
      </c>
      <c r="B16" s="127" t="s">
        <v>23</v>
      </c>
      <c r="C16" s="354">
        <v>27.700623372524262</v>
      </c>
      <c r="D16" s="355">
        <v>32.18160656513848</v>
      </c>
      <c r="E16" s="355">
        <v>37.069951866172175</v>
      </c>
      <c r="F16" s="355">
        <v>24.441726505168468</v>
      </c>
      <c r="G16" s="355">
        <v>21.99755385465162</v>
      </c>
      <c r="H16" s="355">
        <v>26.885899155685316</v>
      </c>
      <c r="I16" s="355">
        <v>30.14479602304111</v>
      </c>
      <c r="J16" s="355">
        <v>15.47976011994003</v>
      </c>
      <c r="K16" s="355">
        <v>38.699400299850076</v>
      </c>
      <c r="L16" s="355">
        <v>1.6294484336778978</v>
      </c>
      <c r="M16" s="355">
        <v>1.9146019095715301</v>
      </c>
      <c r="N16" s="356">
        <v>2.5663812830426891</v>
      </c>
      <c r="O16" s="356">
        <v>2.5663812830426891</v>
      </c>
      <c r="P16" s="356">
        <v>1.7109208553617927</v>
      </c>
      <c r="Q16" s="355">
        <v>25.663812830426892</v>
      </c>
      <c r="R16" s="357">
        <v>35.847865540913752</v>
      </c>
      <c r="S16" s="124"/>
    </row>
    <row r="17" spans="1:19" x14ac:dyDescent="0.2">
      <c r="A17" s="13" t="e">
        <v>#REF!</v>
      </c>
      <c r="B17" s="127" t="s">
        <v>5</v>
      </c>
      <c r="C17" s="352">
        <v>12.185411595821522</v>
      </c>
      <c r="D17" s="353">
        <v>13.990657758165453</v>
      </c>
      <c r="E17" s="353">
        <v>16.247215461095365</v>
      </c>
      <c r="F17" s="353">
        <v>13.088034676993487</v>
      </c>
      <c r="G17" s="353">
        <v>10.831476974063577</v>
      </c>
      <c r="H17" s="353">
        <v>13.088034676993487</v>
      </c>
      <c r="I17" s="353">
        <v>13.990657758165453</v>
      </c>
      <c r="J17" s="353">
        <v>7.2209846493757173</v>
      </c>
      <c r="K17" s="353">
        <v>19.406396245197239</v>
      </c>
      <c r="L17" s="353">
        <v>8.5749192711336644</v>
      </c>
      <c r="M17" s="353">
        <v>9.9288538928916115</v>
      </c>
      <c r="N17" s="353">
        <v>13.539346217579469</v>
      </c>
      <c r="O17" s="353">
        <v>13.539346217579469</v>
      </c>
      <c r="P17" s="353">
        <v>9.0262308117196461</v>
      </c>
      <c r="Q17" s="353">
        <v>8.5749192711336644</v>
      </c>
      <c r="R17" s="351">
        <v>21.21164240754117</v>
      </c>
      <c r="S17" s="124"/>
    </row>
    <row r="18" spans="1:19" x14ac:dyDescent="0.2">
      <c r="A18" s="13" t="e">
        <v>#REF!</v>
      </c>
      <c r="B18" s="147" t="s">
        <v>119</v>
      </c>
      <c r="C18" s="358">
        <v>0</v>
      </c>
      <c r="D18" s="356">
        <v>0</v>
      </c>
      <c r="E18" s="356">
        <v>0</v>
      </c>
      <c r="F18" s="356">
        <v>0</v>
      </c>
      <c r="G18" s="356">
        <v>0</v>
      </c>
      <c r="H18" s="356">
        <v>0</v>
      </c>
      <c r="I18" s="356">
        <v>0</v>
      </c>
      <c r="J18" s="356">
        <v>0</v>
      </c>
      <c r="K18" s="356">
        <v>0</v>
      </c>
      <c r="L18" s="356">
        <v>0</v>
      </c>
      <c r="M18" s="356">
        <v>0</v>
      </c>
      <c r="N18" s="356">
        <v>0</v>
      </c>
      <c r="O18" s="356">
        <v>0</v>
      </c>
      <c r="P18" s="356">
        <v>0</v>
      </c>
      <c r="Q18" s="356">
        <v>0</v>
      </c>
      <c r="R18" s="357">
        <v>5.530170769878219</v>
      </c>
      <c r="S18" s="124"/>
    </row>
    <row r="19" spans="1:19" x14ac:dyDescent="0.2">
      <c r="A19" s="13" t="e">
        <v>#REF!</v>
      </c>
      <c r="B19" s="127" t="s">
        <v>6</v>
      </c>
      <c r="C19" s="352">
        <v>61.916825456053076</v>
      </c>
      <c r="D19" s="353">
        <v>37.786166666666666</v>
      </c>
      <c r="E19" s="353">
        <v>67.72792362294841</v>
      </c>
      <c r="F19" s="353">
        <v>64.744680555555561</v>
      </c>
      <c r="G19" s="353">
        <v>78.453136687324019</v>
      </c>
      <c r="H19" s="353">
        <v>30.408569512195122</v>
      </c>
      <c r="I19" s="353">
        <v>30.771708333333333</v>
      </c>
      <c r="J19" s="353">
        <v>25.253685185185184</v>
      </c>
      <c r="K19" s="353">
        <v>36.62445833333333</v>
      </c>
      <c r="L19" s="353">
        <v>85.219780656862724</v>
      </c>
      <c r="M19" s="353">
        <v>85.219780656862724</v>
      </c>
      <c r="N19" s="353">
        <v>71.681559735082303</v>
      </c>
      <c r="O19" s="353">
        <v>71.681559735082303</v>
      </c>
      <c r="P19" s="353">
        <v>52.036207304526748</v>
      </c>
      <c r="Q19" s="353">
        <v>57.723909541666664</v>
      </c>
      <c r="R19" s="351">
        <v>50.855902777777779</v>
      </c>
      <c r="S19" s="124"/>
    </row>
    <row r="20" spans="1:19" x14ac:dyDescent="0.2">
      <c r="A20" s="13" t="e">
        <v>#REF!</v>
      </c>
      <c r="B20" s="127" t="s">
        <v>7</v>
      </c>
      <c r="C20" s="354">
        <v>26.653939577160493</v>
      </c>
      <c r="D20" s="355">
        <v>26.653939577160493</v>
      </c>
      <c r="E20" s="355">
        <v>26.653939577160493</v>
      </c>
      <c r="F20" s="355">
        <v>0</v>
      </c>
      <c r="G20" s="355">
        <v>19.177000000000003</v>
      </c>
      <c r="H20" s="355">
        <v>0</v>
      </c>
      <c r="I20" s="355">
        <v>0</v>
      </c>
      <c r="J20" s="355">
        <v>0</v>
      </c>
      <c r="K20" s="355">
        <v>0</v>
      </c>
      <c r="L20" s="355">
        <v>37.425790476190478</v>
      </c>
      <c r="M20" s="355">
        <v>37.425790476190478</v>
      </c>
      <c r="N20" s="355">
        <v>25.433062500000002</v>
      </c>
      <c r="O20" s="355">
        <v>25.433062500000002</v>
      </c>
      <c r="P20" s="355">
        <v>0</v>
      </c>
      <c r="Q20" s="355">
        <v>0</v>
      </c>
      <c r="R20" s="357">
        <v>6.0518857142857136</v>
      </c>
      <c r="S20" s="124"/>
    </row>
    <row r="21" spans="1:19" x14ac:dyDescent="0.2">
      <c r="A21" s="13" t="e">
        <v>#REF!</v>
      </c>
      <c r="B21" s="155" t="s">
        <v>169</v>
      </c>
      <c r="C21" s="352">
        <v>4.1202459016393469</v>
      </c>
      <c r="D21" s="353">
        <v>5.0305327868852494</v>
      </c>
      <c r="E21" s="353">
        <v>5.5096311475409872</v>
      </c>
      <c r="F21" s="353">
        <v>5.4138114754098394</v>
      </c>
      <c r="G21" s="353">
        <v>5.0784426229508233</v>
      </c>
      <c r="H21" s="353">
        <v>4.2160655737704946</v>
      </c>
      <c r="I21" s="353">
        <v>0</v>
      </c>
      <c r="J21" s="353">
        <v>2.7720000000000002</v>
      </c>
      <c r="K21" s="353">
        <v>0</v>
      </c>
      <c r="L21" s="353">
        <v>11.83</v>
      </c>
      <c r="M21" s="353">
        <v>14.84</v>
      </c>
      <c r="N21" s="353">
        <v>9.9666666666666632</v>
      </c>
      <c r="O21" s="353">
        <v>9.8944444444444422</v>
      </c>
      <c r="P21" s="353">
        <v>0.20159999999999997</v>
      </c>
      <c r="Q21" s="353">
        <v>1.6289344262295091</v>
      </c>
      <c r="R21" s="351">
        <v>0</v>
      </c>
      <c r="S21" s="124"/>
    </row>
    <row r="22" spans="1:19" x14ac:dyDescent="0.2">
      <c r="A22" s="13" t="e">
        <v>#REF!</v>
      </c>
      <c r="B22" s="127" t="s">
        <v>8</v>
      </c>
      <c r="C22" s="358">
        <v>9.7793379310344761</v>
      </c>
      <c r="D22" s="356">
        <v>9.7793379310344761</v>
      </c>
      <c r="E22" s="356">
        <v>9.7793379310344761</v>
      </c>
      <c r="F22" s="356">
        <v>9.7793379310344761</v>
      </c>
      <c r="G22" s="356">
        <v>9.7793379310344761</v>
      </c>
      <c r="H22" s="356">
        <v>9.7793379310344761</v>
      </c>
      <c r="I22" s="356">
        <v>9.7793379310344761</v>
      </c>
      <c r="J22" s="356">
        <v>9.7793379310344761</v>
      </c>
      <c r="K22" s="356">
        <v>10.92984827586206</v>
      </c>
      <c r="L22" s="356">
        <v>10.92984827586206</v>
      </c>
      <c r="M22" s="356">
        <v>10.92984827586206</v>
      </c>
      <c r="N22" s="356">
        <v>10.92984827586206</v>
      </c>
      <c r="O22" s="356">
        <v>10.92984827586206</v>
      </c>
      <c r="P22" s="356">
        <v>10.92984827586206</v>
      </c>
      <c r="Q22" s="356">
        <v>9.7793379310344761</v>
      </c>
      <c r="R22" s="357">
        <v>10.354593103448268</v>
      </c>
      <c r="S22" s="124"/>
    </row>
    <row r="23" spans="1:19" x14ac:dyDescent="0.2">
      <c r="A23" s="13" t="e">
        <v>#REF!</v>
      </c>
      <c r="B23" s="127" t="s">
        <v>9</v>
      </c>
      <c r="C23" s="352">
        <v>6.6396583712241988</v>
      </c>
      <c r="D23" s="353">
        <v>6.6396583712241988</v>
      </c>
      <c r="E23" s="353">
        <v>6.6396583712241988</v>
      </c>
      <c r="F23" s="353">
        <v>6.6396583712241988</v>
      </c>
      <c r="G23" s="353">
        <v>6.6396583712241988</v>
      </c>
      <c r="H23" s="353">
        <v>6.6396583712241988</v>
      </c>
      <c r="I23" s="353">
        <v>6.6396583712241988</v>
      </c>
      <c r="J23" s="353">
        <v>6.6396583712241988</v>
      </c>
      <c r="K23" s="353">
        <v>8.1354120512118726</v>
      </c>
      <c r="L23" s="353">
        <v>6.6396583712241988</v>
      </c>
      <c r="M23" s="353">
        <v>6.6396583712241988</v>
      </c>
      <c r="N23" s="353">
        <v>6.6396583712241988</v>
      </c>
      <c r="O23" s="353">
        <v>6.6396583712241988</v>
      </c>
      <c r="P23" s="353">
        <v>6.6396583712241988</v>
      </c>
      <c r="Q23" s="353">
        <v>6.6396583712241988</v>
      </c>
      <c r="R23" s="351">
        <v>6.6396583712241988</v>
      </c>
      <c r="S23" s="124"/>
    </row>
    <row r="24" spans="1:19" x14ac:dyDescent="0.2">
      <c r="A24" s="13" t="e">
        <v>#REF!</v>
      </c>
      <c r="B24" s="127" t="s">
        <v>70</v>
      </c>
      <c r="C24" s="354">
        <v>18.25</v>
      </c>
      <c r="D24" s="355">
        <v>18.25</v>
      </c>
      <c r="E24" s="355">
        <v>18.25</v>
      </c>
      <c r="F24" s="355">
        <v>18.25</v>
      </c>
      <c r="G24" s="355">
        <v>16.75</v>
      </c>
      <c r="H24" s="355">
        <v>16.75</v>
      </c>
      <c r="I24" s="355">
        <v>16.75</v>
      </c>
      <c r="J24" s="355">
        <v>16.75</v>
      </c>
      <c r="K24" s="355">
        <v>44.988909999999997</v>
      </c>
      <c r="L24" s="355">
        <v>17.75</v>
      </c>
      <c r="M24" s="355">
        <v>17.75</v>
      </c>
      <c r="N24" s="355">
        <v>16.25</v>
      </c>
      <c r="O24" s="355">
        <v>16.25</v>
      </c>
      <c r="P24" s="355">
        <v>18.25</v>
      </c>
      <c r="Q24" s="355">
        <v>16.75</v>
      </c>
      <c r="R24" s="357">
        <v>17</v>
      </c>
      <c r="S24" s="124"/>
    </row>
    <row r="25" spans="1:19" x14ac:dyDescent="0.2">
      <c r="A25" s="13" t="e">
        <v>#REF!</v>
      </c>
      <c r="B25" s="127" t="s">
        <v>10</v>
      </c>
      <c r="C25" s="359">
        <v>4.57</v>
      </c>
      <c r="D25" s="360">
        <v>6.6449999999999996</v>
      </c>
      <c r="E25" s="360">
        <v>4.9749999999999996</v>
      </c>
      <c r="F25" s="360">
        <v>9.9149999999999991</v>
      </c>
      <c r="G25" s="360">
        <v>6.42</v>
      </c>
      <c r="H25" s="360">
        <v>6.42</v>
      </c>
      <c r="I25" s="360">
        <v>12.629999999999999</v>
      </c>
      <c r="J25" s="360">
        <v>6.1050000000000004</v>
      </c>
      <c r="K25" s="360">
        <v>12.914999999999999</v>
      </c>
      <c r="L25" s="360">
        <v>25.36</v>
      </c>
      <c r="M25" s="360">
        <v>21.715</v>
      </c>
      <c r="N25" s="360">
        <v>7.4249999999999998</v>
      </c>
      <c r="O25" s="360">
        <v>7.4249999999999998</v>
      </c>
      <c r="P25" s="360">
        <v>7.3699999999999992</v>
      </c>
      <c r="Q25" s="360">
        <v>10.245000000000001</v>
      </c>
      <c r="R25" s="361">
        <v>17</v>
      </c>
      <c r="S25" s="124"/>
    </row>
    <row r="26" spans="1:19" x14ac:dyDescent="0.2">
      <c r="A26" s="13" t="e">
        <v>#REF!</v>
      </c>
      <c r="B26" s="127" t="s">
        <v>71</v>
      </c>
      <c r="C26" s="354">
        <v>3.1916162594966226</v>
      </c>
      <c r="D26" s="355">
        <v>3.1916162594966226</v>
      </c>
      <c r="E26" s="355">
        <v>3.1916162594966226</v>
      </c>
      <c r="F26" s="355">
        <v>3.1916162594966226</v>
      </c>
      <c r="G26" s="355">
        <v>3.1916162594966226</v>
      </c>
      <c r="H26" s="355">
        <v>3.1916162594966226</v>
      </c>
      <c r="I26" s="355">
        <v>3.1916162594966226</v>
      </c>
      <c r="J26" s="355">
        <v>3.1916162594966226</v>
      </c>
      <c r="K26" s="355">
        <v>3.1916162594966226</v>
      </c>
      <c r="L26" s="355">
        <v>3.1916162594966226</v>
      </c>
      <c r="M26" s="355">
        <v>3.1916162594966226</v>
      </c>
      <c r="N26" s="355">
        <v>3.1916162594966226</v>
      </c>
      <c r="O26" s="355">
        <v>3.1916162594966226</v>
      </c>
      <c r="P26" s="355">
        <v>3.1916162594966226</v>
      </c>
      <c r="Q26" s="355">
        <v>3.1916162594966226</v>
      </c>
      <c r="R26" s="362">
        <v>3.1916162594966226</v>
      </c>
      <c r="S26" s="124"/>
    </row>
    <row r="27" spans="1:19" x14ac:dyDescent="0.2">
      <c r="A27" s="13" t="e">
        <v>#REF!</v>
      </c>
      <c r="B27" s="127" t="s">
        <v>11</v>
      </c>
      <c r="C27" s="352">
        <v>4.54</v>
      </c>
      <c r="D27" s="353">
        <v>4.4400000000000004</v>
      </c>
      <c r="E27" s="353">
        <v>5.0999999999999996</v>
      </c>
      <c r="F27" s="353">
        <v>9.52</v>
      </c>
      <c r="G27" s="353">
        <v>4.7699999999999996</v>
      </c>
      <c r="H27" s="353">
        <v>3.09</v>
      </c>
      <c r="I27" s="353">
        <v>9.92</v>
      </c>
      <c r="J27" s="353">
        <v>2.65</v>
      </c>
      <c r="K27" s="353">
        <v>5.68</v>
      </c>
      <c r="L27" s="353">
        <v>6.62</v>
      </c>
      <c r="M27" s="353">
        <v>5.55</v>
      </c>
      <c r="N27" s="353">
        <v>4.67</v>
      </c>
      <c r="O27" s="353">
        <v>4.67</v>
      </c>
      <c r="P27" s="353">
        <v>4.37</v>
      </c>
      <c r="Q27" s="353">
        <v>3.6</v>
      </c>
      <c r="R27" s="351">
        <v>5.57</v>
      </c>
      <c r="S27" s="124"/>
    </row>
    <row r="28" spans="1:19" x14ac:dyDescent="0.2">
      <c r="A28" s="13" t="e">
        <v>#REF!</v>
      </c>
      <c r="B28" s="131" t="s">
        <v>120</v>
      </c>
      <c r="C28" s="163">
        <f t="shared" ref="C28:R28" si="1">SUM(C15:C27)</f>
        <v>199.67165846495396</v>
      </c>
      <c r="D28" s="159">
        <f t="shared" si="1"/>
        <v>195.14351591577162</v>
      </c>
      <c r="E28" s="159">
        <f t="shared" si="1"/>
        <v>224.14427423667271</v>
      </c>
      <c r="F28" s="159">
        <f t="shared" si="1"/>
        <v>191.31286577488262</v>
      </c>
      <c r="G28" s="159">
        <f t="shared" si="1"/>
        <v>209.69422270074531</v>
      </c>
      <c r="H28" s="159">
        <f t="shared" si="1"/>
        <v>135.78118148039971</v>
      </c>
      <c r="I28" s="159">
        <f t="shared" si="1"/>
        <v>199.41777467629515</v>
      </c>
      <c r="J28" s="159">
        <f t="shared" si="1"/>
        <v>116.52204251625625</v>
      </c>
      <c r="K28" s="159">
        <f t="shared" si="1"/>
        <v>249.88104146495121</v>
      </c>
      <c r="L28" s="159">
        <f t="shared" si="1"/>
        <v>290.97406174444768</v>
      </c>
      <c r="M28" s="159">
        <f t="shared" si="1"/>
        <v>244.05714984209925</v>
      </c>
      <c r="N28" s="159">
        <f t="shared" si="1"/>
        <v>205.41313930895399</v>
      </c>
      <c r="O28" s="159">
        <f t="shared" si="1"/>
        <v>205.10091708673178</v>
      </c>
      <c r="P28" s="159">
        <f t="shared" si="1"/>
        <v>191.93148187819108</v>
      </c>
      <c r="Q28" s="159">
        <f t="shared" si="1"/>
        <v>158.14518863121202</v>
      </c>
      <c r="R28" s="158">
        <f t="shared" si="1"/>
        <v>244.88833494456571</v>
      </c>
      <c r="S28" s="124"/>
    </row>
    <row r="29" spans="1:19" x14ac:dyDescent="0.2">
      <c r="A29" s="13" t="e">
        <v>#REF!</v>
      </c>
      <c r="B29" s="127"/>
      <c r="C29" s="138"/>
      <c r="D29" s="139"/>
      <c r="E29" s="139"/>
      <c r="F29" s="172"/>
      <c r="G29" s="139"/>
      <c r="H29" s="139"/>
      <c r="I29" s="172"/>
      <c r="J29" s="139"/>
      <c r="K29" s="172"/>
      <c r="L29" s="139"/>
      <c r="M29" s="139"/>
      <c r="N29" s="139"/>
      <c r="O29" s="139"/>
      <c r="P29" s="172"/>
      <c r="Q29" s="139"/>
      <c r="R29" s="140"/>
      <c r="S29" s="124"/>
    </row>
    <row r="30" spans="1:19" x14ac:dyDescent="0.2">
      <c r="A30" s="13" t="e">
        <v>#REF!</v>
      </c>
      <c r="B30" s="131" t="s">
        <v>12</v>
      </c>
      <c r="C30" s="138"/>
      <c r="D30" s="139"/>
      <c r="E30" s="139"/>
      <c r="F30" s="172"/>
      <c r="G30" s="139"/>
      <c r="H30" s="139"/>
      <c r="I30" s="172"/>
      <c r="J30" s="139"/>
      <c r="K30" s="172"/>
      <c r="L30" s="139"/>
      <c r="M30" s="139"/>
      <c r="N30" s="139"/>
      <c r="O30" s="139"/>
      <c r="P30" s="172"/>
      <c r="Q30" s="139"/>
      <c r="R30" s="140"/>
      <c r="S30" s="124"/>
    </row>
    <row r="31" spans="1:19" x14ac:dyDescent="0.2">
      <c r="A31" s="13" t="e">
        <v>#REF!</v>
      </c>
      <c r="B31" s="127" t="s">
        <v>13</v>
      </c>
      <c r="C31" s="363">
        <v>0.45845183616969309</v>
      </c>
      <c r="D31" s="371">
        <v>0.45845183616969309</v>
      </c>
      <c r="E31" s="371">
        <v>0.45845183616969309</v>
      </c>
      <c r="F31" s="371">
        <v>0.45845183616969309</v>
      </c>
      <c r="G31" s="371">
        <v>0.45845183616969309</v>
      </c>
      <c r="H31" s="371">
        <v>0.45845183616969309</v>
      </c>
      <c r="I31" s="371">
        <v>0.45845183616969309</v>
      </c>
      <c r="J31" s="371">
        <v>0.45845183616969309</v>
      </c>
      <c r="K31" s="371">
        <v>0.45845183616969309</v>
      </c>
      <c r="L31" s="371">
        <v>0.45845183616969309</v>
      </c>
      <c r="M31" s="371">
        <v>0.45845183616969309</v>
      </c>
      <c r="N31" s="371">
        <v>0.45845183616969309</v>
      </c>
      <c r="O31" s="371">
        <v>0.45845183616969309</v>
      </c>
      <c r="P31" s="371">
        <v>0.45845183616969309</v>
      </c>
      <c r="Q31" s="371">
        <v>0.45845183616969309</v>
      </c>
      <c r="R31" s="365">
        <v>0.45845183616969309</v>
      </c>
      <c r="S31" s="124"/>
    </row>
    <row r="32" spans="1:19" x14ac:dyDescent="0.2">
      <c r="A32" s="13" t="e">
        <v>#REF!</v>
      </c>
      <c r="B32" s="127" t="s">
        <v>14</v>
      </c>
      <c r="C32" s="370">
        <v>5.46</v>
      </c>
      <c r="D32" s="373">
        <v>5.46</v>
      </c>
      <c r="E32" s="373">
        <v>5.46</v>
      </c>
      <c r="F32" s="373">
        <v>5.46</v>
      </c>
      <c r="G32" s="373">
        <v>5.46</v>
      </c>
      <c r="H32" s="373">
        <v>5.46</v>
      </c>
      <c r="I32" s="373">
        <v>5.46</v>
      </c>
      <c r="J32" s="373">
        <v>5.46</v>
      </c>
      <c r="K32" s="373">
        <v>5.46</v>
      </c>
      <c r="L32" s="373">
        <v>5.46</v>
      </c>
      <c r="M32" s="373">
        <v>5.46</v>
      </c>
      <c r="N32" s="373">
        <v>5.46</v>
      </c>
      <c r="O32" s="373">
        <v>5.46</v>
      </c>
      <c r="P32" s="373">
        <v>5.46</v>
      </c>
      <c r="Q32" s="373">
        <v>5.46</v>
      </c>
      <c r="R32" s="369">
        <v>5.46</v>
      </c>
      <c r="S32" s="124"/>
    </row>
    <row r="33" spans="1:19" x14ac:dyDescent="0.2">
      <c r="A33" s="13" t="e">
        <v>#REF!</v>
      </c>
      <c r="B33" s="127" t="s">
        <v>121</v>
      </c>
      <c r="C33" s="374">
        <v>1.9685170846658815</v>
      </c>
      <c r="D33" s="364">
        <v>1.9685170846658815</v>
      </c>
      <c r="E33" s="364">
        <v>1.9685170846658815</v>
      </c>
      <c r="F33" s="364">
        <v>1.9685170846658815</v>
      </c>
      <c r="G33" s="364">
        <v>1.9685170846658815</v>
      </c>
      <c r="H33" s="364">
        <v>1.9685170846658815</v>
      </c>
      <c r="I33" s="364">
        <v>1.9685170846658815</v>
      </c>
      <c r="J33" s="364">
        <v>1.9685170846658815</v>
      </c>
      <c r="K33" s="364">
        <v>1.9685170846658815</v>
      </c>
      <c r="L33" s="364">
        <v>1.9685170846658815</v>
      </c>
      <c r="M33" s="364">
        <v>1.9685170846658815</v>
      </c>
      <c r="N33" s="364">
        <v>1.9685170846658815</v>
      </c>
      <c r="O33" s="364">
        <v>1.9685170846658815</v>
      </c>
      <c r="P33" s="364">
        <v>1.9685170846658815</v>
      </c>
      <c r="Q33" s="364">
        <v>1.9685170846658815</v>
      </c>
      <c r="R33" s="366">
        <v>1.9685170846658815</v>
      </c>
      <c r="S33" s="124"/>
    </row>
    <row r="34" spans="1:19" x14ac:dyDescent="0.2">
      <c r="A34" s="13" t="e">
        <v>#REF!</v>
      </c>
      <c r="B34" s="127" t="s">
        <v>15</v>
      </c>
      <c r="C34" s="367">
        <v>27.468103113528208</v>
      </c>
      <c r="D34" s="372">
        <v>27.468103113528208</v>
      </c>
      <c r="E34" s="372">
        <v>27.468103113528208</v>
      </c>
      <c r="F34" s="372">
        <v>27.468103113528208</v>
      </c>
      <c r="G34" s="372">
        <v>27.468103113528208</v>
      </c>
      <c r="H34" s="372">
        <v>27.468103113528208</v>
      </c>
      <c r="I34" s="372">
        <v>27.468103113528208</v>
      </c>
      <c r="J34" s="372">
        <v>27.468103113528208</v>
      </c>
      <c r="K34" s="372">
        <v>33.655999239690722</v>
      </c>
      <c r="L34" s="372">
        <v>27.468103113528208</v>
      </c>
      <c r="M34" s="372">
        <v>27.468103113528208</v>
      </c>
      <c r="N34" s="372">
        <v>27.468103113528208</v>
      </c>
      <c r="O34" s="372">
        <v>27.468103113528208</v>
      </c>
      <c r="P34" s="372">
        <v>27.468103113528208</v>
      </c>
      <c r="Q34" s="372">
        <v>27.468103113528208</v>
      </c>
      <c r="R34" s="368">
        <v>27.468103113528208</v>
      </c>
      <c r="S34" s="124"/>
    </row>
    <row r="35" spans="1:19" x14ac:dyDescent="0.2">
      <c r="A35" s="13" t="e">
        <v>#REF!</v>
      </c>
      <c r="B35" s="127" t="s">
        <v>16</v>
      </c>
      <c r="C35" s="363">
        <v>1.05</v>
      </c>
      <c r="D35" s="371">
        <v>1.05</v>
      </c>
      <c r="E35" s="371">
        <v>1.05</v>
      </c>
      <c r="F35" s="371">
        <v>1.05</v>
      </c>
      <c r="G35" s="371">
        <v>1.05</v>
      </c>
      <c r="H35" s="371">
        <v>1.05</v>
      </c>
      <c r="I35" s="371">
        <v>1.05</v>
      </c>
      <c r="J35" s="371">
        <v>1.05</v>
      </c>
      <c r="K35" s="371">
        <v>1.05</v>
      </c>
      <c r="L35" s="371">
        <v>1.05</v>
      </c>
      <c r="M35" s="371">
        <v>1.05</v>
      </c>
      <c r="N35" s="371">
        <v>1.05</v>
      </c>
      <c r="O35" s="371">
        <v>1.05</v>
      </c>
      <c r="P35" s="371">
        <v>1.05</v>
      </c>
      <c r="Q35" s="371">
        <v>1.05</v>
      </c>
      <c r="R35" s="365">
        <v>1.05</v>
      </c>
      <c r="S35" s="124"/>
    </row>
    <row r="36" spans="1:19" x14ac:dyDescent="0.2">
      <c r="A36" s="13" t="e">
        <v>#REF!</v>
      </c>
      <c r="B36" s="127" t="s">
        <v>17</v>
      </c>
      <c r="C36" s="367">
        <v>16.686230863358258</v>
      </c>
      <c r="D36" s="372">
        <v>16.686230863358258</v>
      </c>
      <c r="E36" s="372">
        <v>16.686230863358258</v>
      </c>
      <c r="F36" s="372">
        <v>16.686230863358258</v>
      </c>
      <c r="G36" s="372">
        <v>16.686230863358258</v>
      </c>
      <c r="H36" s="372">
        <v>16.686230863358258</v>
      </c>
      <c r="I36" s="372">
        <v>16.686230863358258</v>
      </c>
      <c r="J36" s="372">
        <v>16.686230863358258</v>
      </c>
      <c r="K36" s="372">
        <v>20.445233182989693</v>
      </c>
      <c r="L36" s="372">
        <v>16.686230863358258</v>
      </c>
      <c r="M36" s="372">
        <v>16.686230863358258</v>
      </c>
      <c r="N36" s="372">
        <v>16.686230863358258</v>
      </c>
      <c r="O36" s="372">
        <v>16.686230863358258</v>
      </c>
      <c r="P36" s="372">
        <v>16.686230863358258</v>
      </c>
      <c r="Q36" s="372">
        <v>16.686230863358258</v>
      </c>
      <c r="R36" s="368">
        <v>16.686230863358258</v>
      </c>
      <c r="S36" s="124"/>
    </row>
    <row r="37" spans="1:19" x14ac:dyDescent="0.2">
      <c r="A37" s="13" t="e">
        <v>#REF!</v>
      </c>
      <c r="B37" s="127" t="s">
        <v>18</v>
      </c>
      <c r="C37" s="363">
        <v>0.55439999999999989</v>
      </c>
      <c r="D37" s="371">
        <v>0.55439999999999989</v>
      </c>
      <c r="E37" s="371">
        <v>0.55439999999999989</v>
      </c>
      <c r="F37" s="371">
        <v>0.55439999999999989</v>
      </c>
      <c r="G37" s="371">
        <v>0.55439999999999989</v>
      </c>
      <c r="H37" s="371">
        <v>0.55439999999999989</v>
      </c>
      <c r="I37" s="371">
        <v>0.55439999999999989</v>
      </c>
      <c r="J37" s="371">
        <v>0.55439999999999989</v>
      </c>
      <c r="K37" s="371">
        <v>0.55439999999999989</v>
      </c>
      <c r="L37" s="371">
        <v>0.55439999999999989</v>
      </c>
      <c r="M37" s="371">
        <v>0.55439999999999989</v>
      </c>
      <c r="N37" s="371">
        <v>0.55439999999999989</v>
      </c>
      <c r="O37" s="371">
        <v>0.55439999999999989</v>
      </c>
      <c r="P37" s="371">
        <v>0.55439999999999989</v>
      </c>
      <c r="Q37" s="371">
        <v>0.55439999999999989</v>
      </c>
      <c r="R37" s="365">
        <v>0.55439999999999989</v>
      </c>
      <c r="S37" s="124"/>
    </row>
    <row r="38" spans="1:19" x14ac:dyDescent="0.2">
      <c r="A38" s="13" t="e">
        <v>#REF!</v>
      </c>
      <c r="B38" s="127" t="s">
        <v>19</v>
      </c>
      <c r="C38" s="370">
        <v>34.293599999999998</v>
      </c>
      <c r="D38" s="373">
        <v>34.293599999999998</v>
      </c>
      <c r="E38" s="373">
        <v>34.293599999999998</v>
      </c>
      <c r="F38" s="373">
        <v>34.293599999999998</v>
      </c>
      <c r="G38" s="373">
        <v>34.293599999999998</v>
      </c>
      <c r="H38" s="373">
        <v>34.293599999999998</v>
      </c>
      <c r="I38" s="373">
        <v>34.293599999999998</v>
      </c>
      <c r="J38" s="373">
        <v>34.293599999999998</v>
      </c>
      <c r="K38" s="373">
        <v>34.293599999999998</v>
      </c>
      <c r="L38" s="373">
        <v>34.293599999999998</v>
      </c>
      <c r="M38" s="373">
        <v>34.293599999999998</v>
      </c>
      <c r="N38" s="373">
        <v>34.293599999999998</v>
      </c>
      <c r="O38" s="373">
        <v>34.293599999999998</v>
      </c>
      <c r="P38" s="373">
        <v>34.293599999999998</v>
      </c>
      <c r="Q38" s="373">
        <v>34.293599999999998</v>
      </c>
      <c r="R38" s="369">
        <v>34.293599999999998</v>
      </c>
      <c r="S38" s="124"/>
    </row>
    <row r="39" spans="1:19" x14ac:dyDescent="0.2">
      <c r="A39" s="13" t="e">
        <v>#REF!</v>
      </c>
      <c r="B39" s="131" t="s">
        <v>20</v>
      </c>
      <c r="C39" s="163">
        <f t="shared" ref="C39:R39" si="2">SUM(C31:C38)</f>
        <v>87.939302897722044</v>
      </c>
      <c r="D39" s="159">
        <f t="shared" si="2"/>
        <v>87.939302897722044</v>
      </c>
      <c r="E39" s="159">
        <f t="shared" si="2"/>
        <v>87.939302897722044</v>
      </c>
      <c r="F39" s="159">
        <f t="shared" ref="F39" si="3">SUM(F31:F38)</f>
        <v>87.939302897722044</v>
      </c>
      <c r="G39" s="159">
        <f t="shared" si="2"/>
        <v>87.939302897722044</v>
      </c>
      <c r="H39" s="159">
        <f t="shared" si="2"/>
        <v>87.939302897722044</v>
      </c>
      <c r="I39" s="159">
        <f t="shared" ref="I39:J39" si="4">SUM(I31:I38)</f>
        <v>87.939302897722044</v>
      </c>
      <c r="J39" s="159">
        <f t="shared" si="4"/>
        <v>87.939302897722044</v>
      </c>
      <c r="K39" s="159">
        <f t="shared" ref="K39" si="5">SUM(K31:K38)</f>
        <v>97.886201343515992</v>
      </c>
      <c r="L39" s="159">
        <f t="shared" si="2"/>
        <v>87.939302897722044</v>
      </c>
      <c r="M39" s="159">
        <f t="shared" si="2"/>
        <v>87.939302897722044</v>
      </c>
      <c r="N39" s="159">
        <f t="shared" si="2"/>
        <v>87.939302897722044</v>
      </c>
      <c r="O39" s="159">
        <f t="shared" si="2"/>
        <v>87.939302897722044</v>
      </c>
      <c r="P39" s="159">
        <f t="shared" ref="P39" si="6">SUM(P31:P38)</f>
        <v>87.939302897722044</v>
      </c>
      <c r="Q39" s="159">
        <f t="shared" si="2"/>
        <v>87.939302897722044</v>
      </c>
      <c r="R39" s="158">
        <f t="shared" si="2"/>
        <v>87.939302897722044</v>
      </c>
      <c r="S39" s="124"/>
    </row>
    <row r="40" spans="1:19" x14ac:dyDescent="0.2">
      <c r="A40" s="13" t="e">
        <v>#REF!</v>
      </c>
      <c r="B40" s="147" t="s">
        <v>221</v>
      </c>
      <c r="C40" s="133"/>
      <c r="D40" s="134"/>
      <c r="E40" s="134"/>
      <c r="F40" s="134"/>
      <c r="G40" s="134"/>
      <c r="H40" s="134"/>
      <c r="I40" s="134"/>
      <c r="J40" s="134"/>
      <c r="K40" s="134"/>
      <c r="L40" s="134"/>
      <c r="M40" s="134"/>
      <c r="N40" s="134"/>
      <c r="O40" s="134"/>
      <c r="P40" s="134"/>
      <c r="Q40" s="134"/>
      <c r="R40" s="145"/>
      <c r="S40" s="124"/>
    </row>
    <row r="41" spans="1:19" x14ac:dyDescent="0.2">
      <c r="A41" s="13" t="e">
        <v>#REF!</v>
      </c>
      <c r="B41" s="131" t="s">
        <v>122</v>
      </c>
      <c r="C41" s="163">
        <f t="shared" ref="C41:R41" si="7">C28+C39+C40</f>
        <v>287.61096136267599</v>
      </c>
      <c r="D41" s="159">
        <f t="shared" si="7"/>
        <v>283.08281881349365</v>
      </c>
      <c r="E41" s="159">
        <f t="shared" si="7"/>
        <v>312.08357713439477</v>
      </c>
      <c r="F41" s="159">
        <f t="shared" si="7"/>
        <v>279.25216867260468</v>
      </c>
      <c r="G41" s="159">
        <f t="shared" si="7"/>
        <v>297.63352559846737</v>
      </c>
      <c r="H41" s="159">
        <f t="shared" si="7"/>
        <v>223.72048437812174</v>
      </c>
      <c r="I41" s="159">
        <f t="shared" si="7"/>
        <v>287.35707757401718</v>
      </c>
      <c r="J41" s="159">
        <f t="shared" si="7"/>
        <v>204.46134541397828</v>
      </c>
      <c r="K41" s="159">
        <f t="shared" si="7"/>
        <v>347.76724280846719</v>
      </c>
      <c r="L41" s="159">
        <f t="shared" si="7"/>
        <v>378.91336464216971</v>
      </c>
      <c r="M41" s="159">
        <f t="shared" si="7"/>
        <v>331.99645273982128</v>
      </c>
      <c r="N41" s="159">
        <f t="shared" si="7"/>
        <v>293.35244220667602</v>
      </c>
      <c r="O41" s="159">
        <f t="shared" si="7"/>
        <v>293.04021998445381</v>
      </c>
      <c r="P41" s="159">
        <f t="shared" si="7"/>
        <v>279.87078477591314</v>
      </c>
      <c r="Q41" s="159">
        <f t="shared" si="7"/>
        <v>246.08449152893405</v>
      </c>
      <c r="R41" s="158">
        <f t="shared" si="7"/>
        <v>332.82763784228774</v>
      </c>
      <c r="S41" s="124"/>
    </row>
    <row r="42" spans="1:19" s="390" customFormat="1" x14ac:dyDescent="0.2">
      <c r="A42" s="51"/>
      <c r="B42" s="131"/>
      <c r="C42" s="146"/>
      <c r="D42" s="219"/>
      <c r="E42" s="219"/>
      <c r="F42" s="219"/>
      <c r="G42" s="219"/>
      <c r="H42" s="219"/>
      <c r="I42" s="219"/>
      <c r="J42" s="219"/>
      <c r="K42" s="219"/>
      <c r="L42" s="219"/>
      <c r="M42" s="219"/>
      <c r="N42" s="219"/>
      <c r="O42" s="219"/>
      <c r="P42" s="219"/>
      <c r="Q42" s="219"/>
      <c r="R42" s="220"/>
    </row>
    <row r="43" spans="1:19" x14ac:dyDescent="0.2">
      <c r="A43" s="13" t="e">
        <v>#REF!</v>
      </c>
      <c r="B43" s="131" t="s">
        <v>21</v>
      </c>
      <c r="C43" s="171"/>
      <c r="D43" s="139"/>
      <c r="E43" s="139"/>
      <c r="F43" s="172"/>
      <c r="G43" s="139"/>
      <c r="H43" s="139"/>
      <c r="I43" s="172"/>
      <c r="J43" s="172"/>
      <c r="K43" s="172"/>
      <c r="L43" s="139"/>
      <c r="M43" s="139"/>
      <c r="N43" s="139"/>
      <c r="O43" s="139"/>
      <c r="P43" s="172"/>
      <c r="Q43" s="139"/>
      <c r="R43" s="173"/>
      <c r="S43" s="124"/>
    </row>
    <row r="44" spans="1:19" x14ac:dyDescent="0.2">
      <c r="A44" s="13" t="e">
        <v>#REF!</v>
      </c>
      <c r="B44" s="393" t="s">
        <v>194</v>
      </c>
      <c r="C44" s="175">
        <f t="shared" ref="C44:R44" si="8">C11-C28</f>
        <v>46.738341535046033</v>
      </c>
      <c r="D44" s="175">
        <f t="shared" si="8"/>
        <v>125.30648408422837</v>
      </c>
      <c r="E44" s="175">
        <f t="shared" si="8"/>
        <v>38.275725763327301</v>
      </c>
      <c r="F44" s="175">
        <f t="shared" si="8"/>
        <v>15.797134225117389</v>
      </c>
      <c r="G44" s="175">
        <f t="shared" si="8"/>
        <v>67.745777299254684</v>
      </c>
      <c r="H44" s="175">
        <f t="shared" si="8"/>
        <v>64.828818519600304</v>
      </c>
      <c r="I44" s="175">
        <f t="shared" si="8"/>
        <v>108.25222532370486</v>
      </c>
      <c r="J44" s="175">
        <f t="shared" si="8"/>
        <v>29.937957483743759</v>
      </c>
      <c r="K44" s="175">
        <f t="shared" si="8"/>
        <v>192.94895853504877</v>
      </c>
      <c r="L44" s="175">
        <f t="shared" si="8"/>
        <v>494.45593825555227</v>
      </c>
      <c r="M44" s="175">
        <f t="shared" si="8"/>
        <v>342.35285015790072</v>
      </c>
      <c r="N44" s="175">
        <f t="shared" si="8"/>
        <v>91.356860691045995</v>
      </c>
      <c r="O44" s="175">
        <f t="shared" si="8"/>
        <v>113.1690829132682</v>
      </c>
      <c r="P44" s="175">
        <f t="shared" si="8"/>
        <v>139.94851812180892</v>
      </c>
      <c r="Q44" s="175">
        <f t="shared" si="8"/>
        <v>129.954811368788</v>
      </c>
      <c r="R44" s="174">
        <f t="shared" si="8"/>
        <v>194.18166505543428</v>
      </c>
      <c r="S44" s="124"/>
    </row>
    <row r="45" spans="1:19" x14ac:dyDescent="0.2">
      <c r="A45" s="13" t="e">
        <v>#REF!</v>
      </c>
      <c r="B45" s="412" t="s">
        <v>232</v>
      </c>
      <c r="C45" s="175">
        <f t="shared" ref="C45:R45" si="9">C11-C41</f>
        <v>-41.200961362675997</v>
      </c>
      <c r="D45" s="175">
        <f t="shared" si="9"/>
        <v>37.367181186506343</v>
      </c>
      <c r="E45" s="175">
        <f t="shared" si="9"/>
        <v>-49.663577134394757</v>
      </c>
      <c r="F45" s="175">
        <f t="shared" si="9"/>
        <v>-72.142168672604669</v>
      </c>
      <c r="G45" s="175">
        <f t="shared" si="9"/>
        <v>-20.193525598467374</v>
      </c>
      <c r="H45" s="175">
        <f t="shared" si="9"/>
        <v>-23.110484378121726</v>
      </c>
      <c r="I45" s="175">
        <f t="shared" si="9"/>
        <v>20.312922425982833</v>
      </c>
      <c r="J45" s="175">
        <f t="shared" si="9"/>
        <v>-58.001345413978271</v>
      </c>
      <c r="K45" s="175">
        <f t="shared" si="9"/>
        <v>95.062757191532796</v>
      </c>
      <c r="L45" s="175">
        <f t="shared" si="9"/>
        <v>406.51663535783024</v>
      </c>
      <c r="M45" s="175">
        <f t="shared" si="9"/>
        <v>254.41354726017869</v>
      </c>
      <c r="N45" s="175">
        <f t="shared" si="9"/>
        <v>3.4175577933239651</v>
      </c>
      <c r="O45" s="175">
        <f t="shared" si="9"/>
        <v>25.229780015546169</v>
      </c>
      <c r="P45" s="175">
        <f t="shared" si="9"/>
        <v>52.009215224086859</v>
      </c>
      <c r="Q45" s="175">
        <f t="shared" si="9"/>
        <v>42.015508471065971</v>
      </c>
      <c r="R45" s="174">
        <f t="shared" si="9"/>
        <v>106.24236215771225</v>
      </c>
      <c r="S45" s="124"/>
    </row>
    <row r="46" spans="1:19" x14ac:dyDescent="0.2">
      <c r="A46" s="13" t="e">
        <v>#REF!</v>
      </c>
      <c r="B46" s="392"/>
      <c r="C46" s="169"/>
      <c r="D46" s="169"/>
      <c r="E46" s="169"/>
      <c r="F46" s="169"/>
      <c r="G46" s="169"/>
      <c r="H46" s="169"/>
      <c r="I46" s="169"/>
      <c r="J46" s="169"/>
      <c r="K46" s="169"/>
      <c r="L46" s="169"/>
      <c r="M46" s="169"/>
      <c r="N46" s="169"/>
      <c r="O46" s="169"/>
      <c r="P46" s="169"/>
      <c r="Q46" s="169"/>
      <c r="R46" s="170"/>
      <c r="S46" s="124"/>
    </row>
    <row r="47" spans="1:19" x14ac:dyDescent="0.2">
      <c r="A47" s="13" t="e">
        <v>#REF!</v>
      </c>
      <c r="B47" s="393" t="s">
        <v>198</v>
      </c>
      <c r="C47" s="169"/>
      <c r="D47" s="169"/>
      <c r="E47" s="169"/>
      <c r="F47" s="169"/>
      <c r="G47" s="169"/>
      <c r="H47" s="169"/>
      <c r="I47" s="169"/>
      <c r="J47" s="169"/>
      <c r="K47" s="169"/>
      <c r="L47" s="169"/>
      <c r="M47" s="169"/>
      <c r="N47" s="169"/>
      <c r="O47" s="169"/>
      <c r="P47" s="169"/>
      <c r="Q47" s="169"/>
      <c r="R47" s="170"/>
      <c r="S47" s="124"/>
    </row>
    <row r="48" spans="1:19" x14ac:dyDescent="0.2">
      <c r="A48" s="13" t="e">
        <v>#REF!</v>
      </c>
      <c r="B48" s="393" t="s">
        <v>22</v>
      </c>
      <c r="C48" s="175">
        <f t="shared" ref="C48:R48" si="10">ROUND((C28)/C10,2)</f>
        <v>33.22</v>
      </c>
      <c r="D48" s="175">
        <f t="shared" si="10"/>
        <v>29.17</v>
      </c>
      <c r="E48" s="175">
        <f t="shared" si="10"/>
        <v>46.89</v>
      </c>
      <c r="F48" s="175">
        <f t="shared" si="10"/>
        <v>48.31</v>
      </c>
      <c r="G48" s="175">
        <f t="shared" si="10"/>
        <v>38.549999999999997</v>
      </c>
      <c r="H48" s="175">
        <f t="shared" si="10"/>
        <v>42.17</v>
      </c>
      <c r="I48" s="175">
        <f t="shared" si="10"/>
        <v>41.29</v>
      </c>
      <c r="J48" s="175">
        <f t="shared" si="10"/>
        <v>44.47</v>
      </c>
      <c r="K48" s="175">
        <f t="shared" si="10"/>
        <v>50.28</v>
      </c>
      <c r="L48" s="175">
        <f t="shared" si="10"/>
        <v>646.61</v>
      </c>
      <c r="M48" s="175">
        <f t="shared" si="10"/>
        <v>813.52</v>
      </c>
      <c r="N48" s="175">
        <f t="shared" si="10"/>
        <v>27.06</v>
      </c>
      <c r="O48" s="175">
        <f t="shared" si="10"/>
        <v>25.2</v>
      </c>
      <c r="P48" s="175">
        <f t="shared" si="10"/>
        <v>15.44</v>
      </c>
      <c r="Q48" s="175">
        <f t="shared" si="10"/>
        <v>14.77</v>
      </c>
      <c r="R48" s="174">
        <f t="shared" si="10"/>
        <v>23.15</v>
      </c>
      <c r="S48" s="124"/>
    </row>
    <row r="49" spans="1:19" x14ac:dyDescent="0.2">
      <c r="A49" s="13" t="e">
        <v>#REF!</v>
      </c>
      <c r="B49" s="412" t="s">
        <v>196</v>
      </c>
      <c r="C49" s="175">
        <f t="shared" ref="C49:R49" si="11">ROUND(C41/C10,2)</f>
        <v>47.86</v>
      </c>
      <c r="D49" s="175">
        <f t="shared" si="11"/>
        <v>42.31</v>
      </c>
      <c r="E49" s="175">
        <f t="shared" si="11"/>
        <v>65.290000000000006</v>
      </c>
      <c r="F49" s="175">
        <f t="shared" si="11"/>
        <v>70.52</v>
      </c>
      <c r="G49" s="175">
        <f t="shared" si="11"/>
        <v>54.71</v>
      </c>
      <c r="H49" s="175">
        <f t="shared" si="11"/>
        <v>69.48</v>
      </c>
      <c r="I49" s="175">
        <f t="shared" si="11"/>
        <v>59.49</v>
      </c>
      <c r="J49" s="175">
        <f t="shared" si="11"/>
        <v>78.040000000000006</v>
      </c>
      <c r="K49" s="175">
        <f t="shared" si="11"/>
        <v>69.97</v>
      </c>
      <c r="L49" s="175">
        <f t="shared" si="11"/>
        <v>842.03</v>
      </c>
      <c r="M49" s="175">
        <f t="shared" si="11"/>
        <v>1106.6500000000001</v>
      </c>
      <c r="N49" s="175">
        <f t="shared" si="11"/>
        <v>38.65</v>
      </c>
      <c r="O49" s="175">
        <f t="shared" si="11"/>
        <v>36</v>
      </c>
      <c r="P49" s="175">
        <f t="shared" si="11"/>
        <v>22.52</v>
      </c>
      <c r="Q49" s="175">
        <f t="shared" si="11"/>
        <v>22.98</v>
      </c>
      <c r="R49" s="174">
        <f t="shared" si="11"/>
        <v>31.46</v>
      </c>
      <c r="S49" s="124"/>
    </row>
    <row r="50" spans="1:19" x14ac:dyDescent="0.2">
      <c r="A50" s="13" t="e">
        <v>#REF!</v>
      </c>
      <c r="B50" s="392"/>
      <c r="C50" s="169"/>
      <c r="D50" s="169"/>
      <c r="E50" s="169"/>
      <c r="F50" s="169"/>
      <c r="G50" s="169"/>
      <c r="H50" s="169"/>
      <c r="I50" s="169"/>
      <c r="J50" s="169"/>
      <c r="K50" s="169"/>
      <c r="L50" s="169"/>
      <c r="M50" s="169"/>
      <c r="N50" s="169"/>
      <c r="O50" s="169"/>
      <c r="P50" s="169"/>
      <c r="Q50" s="169"/>
      <c r="R50" s="170"/>
      <c r="S50" s="124"/>
    </row>
    <row r="51" spans="1:19" x14ac:dyDescent="0.2">
      <c r="A51" s="13" t="e">
        <v>#REF!</v>
      </c>
      <c r="B51" s="393" t="s">
        <v>197</v>
      </c>
      <c r="C51" s="169"/>
      <c r="D51" s="169"/>
      <c r="E51" s="169"/>
      <c r="F51" s="169"/>
      <c r="G51" s="169"/>
      <c r="H51" s="169"/>
      <c r="I51" s="169"/>
      <c r="J51" s="169"/>
      <c r="K51" s="169"/>
      <c r="L51" s="169"/>
      <c r="M51" s="169"/>
      <c r="N51" s="169"/>
      <c r="O51" s="169"/>
      <c r="P51" s="169"/>
      <c r="Q51" s="169"/>
      <c r="R51" s="170"/>
      <c r="S51" s="124"/>
    </row>
    <row r="52" spans="1:19" x14ac:dyDescent="0.2">
      <c r="A52" s="13" t="e">
        <v>#REF!</v>
      </c>
      <c r="B52" s="393" t="s">
        <v>22</v>
      </c>
      <c r="C52" s="175">
        <f t="shared" ref="C52:R52" si="12">ROUND((C28)/C9,2)</f>
        <v>4.87</v>
      </c>
      <c r="D52" s="175">
        <f t="shared" si="12"/>
        <v>4.07</v>
      </c>
      <c r="E52" s="175">
        <f t="shared" si="12"/>
        <v>4.08</v>
      </c>
      <c r="F52" s="175">
        <f t="shared" si="12"/>
        <v>3.66</v>
      </c>
      <c r="G52" s="175">
        <f t="shared" si="12"/>
        <v>4.1100000000000003</v>
      </c>
      <c r="H52" s="175">
        <f t="shared" si="12"/>
        <v>2.1800000000000002</v>
      </c>
      <c r="I52" s="175">
        <f t="shared" si="12"/>
        <v>3.13</v>
      </c>
      <c r="J52" s="175">
        <f t="shared" si="12"/>
        <v>2.08</v>
      </c>
      <c r="K52" s="175">
        <f t="shared" si="12"/>
        <v>2.8</v>
      </c>
      <c r="L52" s="175">
        <f t="shared" si="12"/>
        <v>0.17</v>
      </c>
      <c r="M52" s="175">
        <f t="shared" si="12"/>
        <v>0.12</v>
      </c>
      <c r="N52" s="175">
        <f t="shared" si="12"/>
        <v>5.25</v>
      </c>
      <c r="O52" s="175">
        <f t="shared" si="12"/>
        <v>5.25</v>
      </c>
      <c r="P52" s="175">
        <f t="shared" si="12"/>
        <v>7.19</v>
      </c>
      <c r="Q52" s="175">
        <f t="shared" si="12"/>
        <v>5.88</v>
      </c>
      <c r="R52" s="174">
        <f t="shared" si="12"/>
        <v>5.9</v>
      </c>
      <c r="S52" s="124"/>
    </row>
    <row r="53" spans="1:19" x14ac:dyDescent="0.2">
      <c r="A53" s="13" t="e">
        <v>#REF!</v>
      </c>
      <c r="B53" s="149" t="s">
        <v>196</v>
      </c>
      <c r="C53" s="167">
        <f t="shared" ref="C53:R53" si="13">ROUND(C41/C9,2)</f>
        <v>7.01</v>
      </c>
      <c r="D53" s="166">
        <f t="shared" si="13"/>
        <v>5.91</v>
      </c>
      <c r="E53" s="166">
        <f t="shared" si="13"/>
        <v>5.68</v>
      </c>
      <c r="F53" s="176">
        <f t="shared" si="13"/>
        <v>5.34</v>
      </c>
      <c r="G53" s="166">
        <f t="shared" si="13"/>
        <v>5.84</v>
      </c>
      <c r="H53" s="166">
        <f t="shared" si="13"/>
        <v>3.59</v>
      </c>
      <c r="I53" s="176">
        <f t="shared" si="13"/>
        <v>4.51</v>
      </c>
      <c r="J53" s="176">
        <f t="shared" si="13"/>
        <v>3.66</v>
      </c>
      <c r="K53" s="176">
        <f t="shared" si="13"/>
        <v>3.9</v>
      </c>
      <c r="L53" s="166">
        <f t="shared" si="13"/>
        <v>0.22</v>
      </c>
      <c r="M53" s="166">
        <f t="shared" si="13"/>
        <v>0.17</v>
      </c>
      <c r="N53" s="166">
        <f t="shared" si="13"/>
        <v>7.5</v>
      </c>
      <c r="O53" s="166">
        <f t="shared" si="13"/>
        <v>7.49</v>
      </c>
      <c r="P53" s="176">
        <f t="shared" si="13"/>
        <v>10.48</v>
      </c>
      <c r="Q53" s="166">
        <f t="shared" si="13"/>
        <v>9.15</v>
      </c>
      <c r="R53" s="168">
        <f t="shared" si="13"/>
        <v>8.02</v>
      </c>
      <c r="S53" s="124"/>
    </row>
    <row r="54" spans="1:19" x14ac:dyDescent="0.2">
      <c r="A54" s="13" t="e">
        <v>#REF!</v>
      </c>
      <c r="B54" s="126"/>
      <c r="C54" s="125"/>
      <c r="D54" s="125"/>
      <c r="E54" s="125"/>
      <c r="F54" s="125"/>
      <c r="G54" s="125"/>
      <c r="H54" s="125"/>
      <c r="I54" s="125"/>
      <c r="J54" s="125"/>
      <c r="K54" s="125"/>
      <c r="L54" s="125"/>
      <c r="M54" s="125"/>
      <c r="N54" s="125"/>
      <c r="O54" s="125"/>
      <c r="P54" s="125"/>
      <c r="Q54" s="125"/>
      <c r="R54" s="125"/>
      <c r="S54" s="124"/>
    </row>
    <row r="55" spans="1:19" ht="15" x14ac:dyDescent="0.25">
      <c r="A55" s="10" t="e">
        <v>#REF!</v>
      </c>
      <c r="B55" s="411" t="s">
        <v>220</v>
      </c>
      <c r="C55" s="124"/>
      <c r="D55" s="124"/>
      <c r="E55" s="124"/>
      <c r="G55" s="124"/>
      <c r="H55" s="124"/>
      <c r="J55" s="124"/>
      <c r="L55" s="124"/>
      <c r="M55" s="124"/>
      <c r="N55" s="124"/>
      <c r="O55" s="124"/>
      <c r="Q55" s="124"/>
      <c r="R55" s="124"/>
      <c r="S55" s="124"/>
    </row>
    <row r="56" spans="1:19" ht="15" x14ac:dyDescent="0.25">
      <c r="A56" s="10" t="e">
        <v>#REF!</v>
      </c>
      <c r="B56" s="410" t="s">
        <v>223</v>
      </c>
      <c r="S56" s="124"/>
    </row>
    <row r="57" spans="1:19" x14ac:dyDescent="0.2">
      <c r="A57" s="10" t="e">
        <v>#REF!</v>
      </c>
      <c r="S57" s="124"/>
    </row>
    <row r="58" spans="1:19" x14ac:dyDescent="0.2">
      <c r="A58" s="10" t="e">
        <v>#REF!</v>
      </c>
      <c r="S58" s="124"/>
    </row>
    <row r="59" spans="1:19" x14ac:dyDescent="0.2">
      <c r="A59" s="1" t="e">
        <v>#REF!</v>
      </c>
      <c r="S59" s="124"/>
    </row>
    <row r="60" spans="1:19" x14ac:dyDescent="0.2">
      <c r="A60" s="1" t="e">
        <v>#REF!</v>
      </c>
      <c r="S60" s="124"/>
    </row>
    <row r="61" spans="1:19" x14ac:dyDescent="0.2">
      <c r="A61" s="1" t="e">
        <v>#REF!</v>
      </c>
    </row>
  </sheetData>
  <sheetProtection formatCells="0" formatColumns="0" formatRows="0" insertColumns="0" insertRows="0" insertHyperlinks="0" deleteColumns="0" deleteRows="0" sort="0" autoFilter="0" pivotTables="0"/>
  <customSheetViews>
    <customSheetView guid="{094ACFE9-6A46-400C-8483-9731CC265B35}" scale="75" showPageBreaks="1" showGridLines="0" printArea="1" hiddenColumns="1" showRuler="0">
      <pane xSplit="3" ySplit="7" topLeftCell="D8" activePane="bottomRight" state="frozen"/>
      <selection pane="bottomRight" activeCell="D15" sqref="D15"/>
      <rowBreaks count="1" manualBreakCount="1">
        <brk id="61" max="16383" man="1"/>
      </rowBreaks>
      <pageMargins left="0.75" right="0.75" top="1" bottom="1" header="0.5" footer="0.5"/>
      <pageSetup scale="73" orientation="portrait" r:id="rId1"/>
      <headerFooter alignWithMargins="0"/>
    </customSheetView>
    <customSheetView guid="{C18A6290-09CE-4B95-8288-8B2E48192753}" scale="75" showPageBreaks="1" showGridLines="0" printArea="1" hiddenColumns="1" showRuler="0">
      <pane xSplit="3" ySplit="7" topLeftCell="D8" activePane="bottomRight" state="frozen"/>
      <selection pane="bottomRight" activeCell="D15" sqref="D15"/>
      <rowBreaks count="1" manualBreakCount="1">
        <brk id="61" max="16383" man="1"/>
      </rowBreaks>
      <pageMargins left="0.75" right="0.75" top="1" bottom="1" header="0.5" footer="0.5"/>
      <pageSetup scale="73" orientation="portrait" r:id="rId2"/>
      <headerFooter alignWithMargins="0"/>
    </customSheetView>
    <customSheetView guid="{D72A6468-AF3E-4269-8B9F-9AE05AF9C4F2}" scale="75" showPageBreaks="1" showGridLines="0" printArea="1" hiddenColumns="1" showRuler="0">
      <pane xSplit="3" ySplit="7" topLeftCell="V54" activePane="bottomRight" state="frozen"/>
      <selection pane="bottomRight" activeCell="B1" sqref="B1:AH60"/>
      <rowBreaks count="1" manualBreakCount="1">
        <brk id="61" max="16383" man="1"/>
      </rowBreaks>
      <pageMargins left="0.75" right="0.75" top="1" bottom="1" header="0.5" footer="0.5"/>
      <pageSetup scale="73" orientation="portrait" r:id="rId3"/>
      <headerFooter alignWithMargins="0"/>
    </customSheetView>
    <customSheetView guid="{ECAB99DF-BF41-49EA-96C9-76317A61D13D}" scale="75" showPageBreaks="1" showGridLines="0" printArea="1" hiddenColumns="1" showRuler="0">
      <pane xSplit="3" ySplit="7" topLeftCell="D8" activePane="bottomRight" state="frozen"/>
      <selection pane="bottomRight" activeCell="I17" sqref="I17"/>
      <rowBreaks count="1" manualBreakCount="1">
        <brk id="61" max="16383" man="1"/>
      </rowBreaks>
      <pageMargins left="0.75" right="0.75" top="1" bottom="1" header="0.5" footer="0.5"/>
      <pageSetup scale="73" orientation="portrait" r:id="rId4"/>
      <headerFooter alignWithMargins="0"/>
    </customSheetView>
  </customSheetViews>
  <mergeCells count="1">
    <mergeCell ref="C3:R3"/>
  </mergeCells>
  <phoneticPr fontId="8" type="noConversion"/>
  <pageMargins left="0.25" right="0.25" top="0.75" bottom="0.75" header="0.3" footer="0.3"/>
  <pageSetup paperSize="5" scale="71" orientation="landscape" r:id="rId5"/>
  <headerFooter alignWithMargins="0"/>
  <rowBreaks count="1" manualBreakCount="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5"/>
  <sheetViews>
    <sheetView showGridLines="0" topLeftCell="C1" zoomScale="84" zoomScaleNormal="84" workbookViewId="0">
      <pane xSplit="1" ySplit="5" topLeftCell="D6" activePane="bottomRight" state="frozen"/>
      <selection activeCell="C1" sqref="C1"/>
      <selection pane="topRight" activeCell="D1" sqref="D1"/>
      <selection pane="bottomLeft" activeCell="C6" sqref="C6"/>
      <selection pane="bottomRight" activeCell="C1" sqref="C1"/>
    </sheetView>
  </sheetViews>
  <sheetFormatPr defaultRowHeight="12.75" x14ac:dyDescent="0.2"/>
  <cols>
    <col min="1" max="1" width="1.140625" customWidth="1"/>
    <col min="2" max="2" width="1.85546875" customWidth="1"/>
    <col min="3" max="3" width="55.7109375" customWidth="1"/>
    <col min="4" max="4" width="10" bestFit="1" customWidth="1"/>
    <col min="5" max="5" width="9.7109375" bestFit="1" customWidth="1"/>
    <col min="6" max="6" width="9.85546875" bestFit="1" customWidth="1"/>
    <col min="7" max="7" width="11.42578125" customWidth="1"/>
    <col min="8" max="9" width="13.85546875" bestFit="1" customWidth="1"/>
    <col min="10" max="10" width="9.140625" bestFit="1" customWidth="1"/>
    <col min="11" max="11" width="10" bestFit="1" customWidth="1"/>
    <col min="12" max="13" width="9.140625" bestFit="1" customWidth="1"/>
    <col min="14" max="14" width="11.28515625" customWidth="1"/>
    <col min="15" max="15" width="10" bestFit="1" customWidth="1"/>
    <col min="16" max="16" width="9.28515625" bestFit="1" customWidth="1"/>
    <col min="17" max="17" width="12.42578125" customWidth="1"/>
    <col min="18" max="18" width="9.140625" bestFit="1" customWidth="1"/>
    <col min="19" max="19" width="3.7109375" customWidth="1"/>
    <col min="20" max="20" width="13.5703125" customWidth="1"/>
  </cols>
  <sheetData>
    <row r="1" spans="2:19" x14ac:dyDescent="0.2">
      <c r="B1" s="225"/>
      <c r="C1" s="208" t="s">
        <v>240</v>
      </c>
      <c r="D1" s="208"/>
      <c r="E1" s="208"/>
      <c r="F1" s="208"/>
      <c r="G1" s="208"/>
      <c r="H1" s="208"/>
      <c r="I1" s="208"/>
      <c r="J1" s="208"/>
      <c r="K1" s="208"/>
      <c r="L1" s="208"/>
      <c r="M1" s="208"/>
      <c r="N1" s="208"/>
      <c r="O1" s="208"/>
      <c r="P1" s="208"/>
      <c r="Q1" s="208"/>
      <c r="R1" s="208"/>
      <c r="S1" s="178"/>
    </row>
    <row r="2" spans="2:19" x14ac:dyDescent="0.2">
      <c r="B2" s="225"/>
      <c r="C2" s="226"/>
      <c r="D2" s="184"/>
      <c r="E2" s="184"/>
      <c r="F2" s="184"/>
      <c r="G2" s="184"/>
      <c r="H2" s="184"/>
      <c r="I2" s="184"/>
      <c r="J2" s="184"/>
      <c r="K2" s="226"/>
      <c r="L2" s="226"/>
      <c r="M2" s="225"/>
      <c r="N2" s="184"/>
      <c r="O2" s="184"/>
      <c r="P2" s="184"/>
      <c r="Q2" s="184"/>
      <c r="R2" s="226"/>
      <c r="S2" s="178"/>
    </row>
    <row r="3" spans="2:19" x14ac:dyDescent="0.2">
      <c r="B3" s="236"/>
      <c r="C3" s="187"/>
      <c r="D3" s="187"/>
      <c r="E3" s="187"/>
      <c r="F3" s="187"/>
      <c r="G3" s="187"/>
      <c r="H3" s="187"/>
      <c r="I3" s="187"/>
      <c r="J3" s="187"/>
      <c r="K3" s="187"/>
      <c r="L3" s="187"/>
      <c r="M3" s="187"/>
      <c r="N3" s="187"/>
      <c r="O3" s="187"/>
      <c r="P3" s="187"/>
      <c r="Q3" s="187"/>
      <c r="R3" s="187"/>
      <c r="S3" s="178"/>
    </row>
    <row r="4" spans="2:19" x14ac:dyDescent="0.2">
      <c r="B4" s="188"/>
      <c r="C4" s="188"/>
      <c r="D4" s="251"/>
      <c r="E4" s="251"/>
      <c r="F4" s="252"/>
      <c r="G4" s="251" t="s">
        <v>42</v>
      </c>
      <c r="H4" s="251" t="s">
        <v>43</v>
      </c>
      <c r="I4" s="251" t="s">
        <v>44</v>
      </c>
      <c r="J4" s="252"/>
      <c r="K4" s="252"/>
      <c r="L4" s="251" t="s">
        <v>45</v>
      </c>
      <c r="M4" s="251" t="s">
        <v>46</v>
      </c>
      <c r="N4" s="251" t="s">
        <v>47</v>
      </c>
      <c r="O4" s="251" t="s">
        <v>41</v>
      </c>
      <c r="P4" s="253" t="s">
        <v>49</v>
      </c>
      <c r="Q4" s="253" t="s">
        <v>49</v>
      </c>
      <c r="R4" s="254"/>
      <c r="S4" s="178"/>
    </row>
    <row r="5" spans="2:19" x14ac:dyDescent="0.2">
      <c r="B5" s="204"/>
      <c r="C5" s="204" t="s">
        <v>38</v>
      </c>
      <c r="D5" s="249" t="s">
        <v>100</v>
      </c>
      <c r="E5" s="251" t="s">
        <v>101</v>
      </c>
      <c r="F5" s="249" t="s">
        <v>131</v>
      </c>
      <c r="G5" s="249" t="s">
        <v>48</v>
      </c>
      <c r="H5" s="249" t="s">
        <v>127</v>
      </c>
      <c r="I5" s="249" t="s">
        <v>127</v>
      </c>
      <c r="J5" s="249" t="s">
        <v>50</v>
      </c>
      <c r="K5" s="249" t="s">
        <v>51</v>
      </c>
      <c r="L5" s="249" t="s">
        <v>34</v>
      </c>
      <c r="M5" s="249" t="s">
        <v>34</v>
      </c>
      <c r="N5" s="249" t="s">
        <v>34</v>
      </c>
      <c r="O5" s="249" t="s">
        <v>226</v>
      </c>
      <c r="P5" s="249" t="s">
        <v>233</v>
      </c>
      <c r="Q5" s="249" t="s">
        <v>234</v>
      </c>
      <c r="R5" s="250" t="s">
        <v>142</v>
      </c>
      <c r="S5" s="178"/>
    </row>
    <row r="6" spans="2:19" x14ac:dyDescent="0.2">
      <c r="B6" s="205"/>
      <c r="C6" s="188"/>
      <c r="D6" s="178"/>
      <c r="E6" s="178"/>
      <c r="F6" s="178"/>
      <c r="G6" s="178"/>
      <c r="H6" s="178"/>
      <c r="I6" s="178"/>
      <c r="J6" s="178"/>
      <c r="K6" s="178"/>
      <c r="L6" s="178"/>
      <c r="M6" s="178"/>
      <c r="N6" s="178"/>
      <c r="O6" s="178"/>
      <c r="P6" s="178"/>
      <c r="Q6" s="178"/>
      <c r="R6" s="214"/>
      <c r="S6" s="178"/>
    </row>
    <row r="7" spans="2:19" hidden="1" x14ac:dyDescent="0.2">
      <c r="B7" s="205"/>
      <c r="C7" s="188"/>
      <c r="D7" s="178"/>
      <c r="E7" s="178"/>
      <c r="F7" s="178"/>
      <c r="G7" s="178"/>
      <c r="H7" s="178"/>
      <c r="I7" s="178"/>
      <c r="J7" s="178"/>
      <c r="K7" s="178"/>
      <c r="L7" s="178"/>
      <c r="M7" s="178"/>
      <c r="N7" s="178"/>
      <c r="O7" s="178"/>
      <c r="P7" s="178"/>
      <c r="Q7" s="178"/>
      <c r="R7" s="214"/>
      <c r="S7" s="178"/>
    </row>
    <row r="8" spans="2:19" x14ac:dyDescent="0.2">
      <c r="B8" s="205"/>
      <c r="C8" s="205" t="s">
        <v>39</v>
      </c>
      <c r="D8" s="227" t="s">
        <v>47</v>
      </c>
      <c r="E8" s="227" t="s">
        <v>140</v>
      </c>
      <c r="F8" s="227" t="s">
        <v>103</v>
      </c>
      <c r="G8" s="227" t="s">
        <v>47</v>
      </c>
      <c r="H8" s="227" t="s">
        <v>47</v>
      </c>
      <c r="I8" s="227" t="s">
        <v>47</v>
      </c>
      <c r="J8" s="227" t="s">
        <v>140</v>
      </c>
      <c r="K8" s="227" t="s">
        <v>47</v>
      </c>
      <c r="L8" s="227" t="s">
        <v>47</v>
      </c>
      <c r="M8" s="227" t="s">
        <v>47</v>
      </c>
      <c r="N8" s="227" t="s">
        <v>47</v>
      </c>
      <c r="O8" s="227" t="s">
        <v>140</v>
      </c>
      <c r="P8" s="227" t="s">
        <v>140</v>
      </c>
      <c r="Q8" s="227" t="s">
        <v>140</v>
      </c>
      <c r="R8" s="228" t="s">
        <v>103</v>
      </c>
      <c r="S8" s="178"/>
    </row>
    <row r="9" spans="2:19" x14ac:dyDescent="0.2">
      <c r="B9" s="191"/>
      <c r="C9" s="189"/>
      <c r="D9" s="192"/>
      <c r="E9" s="192"/>
      <c r="F9" s="192"/>
      <c r="G9" s="192"/>
      <c r="H9" s="192"/>
      <c r="I9" s="192"/>
      <c r="J9" s="192"/>
      <c r="K9" s="192"/>
      <c r="L9" s="192"/>
      <c r="M9" s="192"/>
      <c r="N9" s="192"/>
      <c r="O9" s="192"/>
      <c r="P9" s="192"/>
      <c r="Q9" s="192"/>
      <c r="R9" s="193"/>
      <c r="S9" s="178"/>
    </row>
    <row r="10" spans="2:19" x14ac:dyDescent="0.2">
      <c r="B10" s="231"/>
      <c r="C10" s="190" t="s">
        <v>1</v>
      </c>
      <c r="D10" s="375"/>
      <c r="E10" s="375"/>
      <c r="F10" s="375"/>
      <c r="G10" s="375"/>
      <c r="H10" s="375"/>
      <c r="I10" s="375"/>
      <c r="J10" s="375"/>
      <c r="K10" s="375"/>
      <c r="L10" s="375"/>
      <c r="M10" s="375"/>
      <c r="N10" s="375"/>
      <c r="O10" s="375"/>
      <c r="P10" s="375"/>
      <c r="Q10" s="375"/>
      <c r="R10" s="376"/>
      <c r="S10" s="179"/>
    </row>
    <row r="11" spans="2:19" ht="15.75" customHeight="1" x14ac:dyDescent="0.2">
      <c r="B11" s="232"/>
      <c r="C11" s="191" t="s">
        <v>136</v>
      </c>
      <c r="D11" s="377">
        <v>1294.0999999999999</v>
      </c>
      <c r="E11" s="377">
        <v>1212.3</v>
      </c>
      <c r="F11" s="377">
        <v>521.5</v>
      </c>
      <c r="G11" s="377">
        <v>1840.7</v>
      </c>
      <c r="H11" s="377">
        <v>2454.5</v>
      </c>
      <c r="I11" s="377">
        <v>2222.6</v>
      </c>
      <c r="J11" s="377">
        <v>1266.5</v>
      </c>
      <c r="K11" s="377">
        <v>900</v>
      </c>
      <c r="L11" s="377">
        <v>884.1</v>
      </c>
      <c r="M11" s="377">
        <v>1235.5999999999999</v>
      </c>
      <c r="N11" s="377">
        <v>1110.7</v>
      </c>
      <c r="O11" s="377">
        <v>1396</v>
      </c>
      <c r="P11" s="377">
        <v>1917.7</v>
      </c>
      <c r="Q11" s="377">
        <v>1890.9</v>
      </c>
      <c r="R11" s="378">
        <v>1000</v>
      </c>
      <c r="S11" s="179"/>
    </row>
    <row r="12" spans="2:19" x14ac:dyDescent="0.2">
      <c r="B12" s="233"/>
      <c r="C12" s="191" t="s">
        <v>137</v>
      </c>
      <c r="D12" s="379">
        <v>0.25</v>
      </c>
      <c r="E12" s="379">
        <v>0.24</v>
      </c>
      <c r="F12" s="379">
        <v>1</v>
      </c>
      <c r="G12" s="379">
        <v>0.32</v>
      </c>
      <c r="H12" s="379">
        <v>0.36</v>
      </c>
      <c r="I12" s="379">
        <v>0.3</v>
      </c>
      <c r="J12" s="379">
        <v>0.45</v>
      </c>
      <c r="K12" s="379">
        <v>0.28000000000000003</v>
      </c>
      <c r="L12" s="379">
        <v>0.3</v>
      </c>
      <c r="M12" s="379">
        <v>0.28000000000000003</v>
      </c>
      <c r="N12" s="379">
        <v>0.28000000000000003</v>
      </c>
      <c r="O12" s="379">
        <v>0.4</v>
      </c>
      <c r="P12" s="379">
        <v>0.25</v>
      </c>
      <c r="Q12" s="379">
        <v>0.25</v>
      </c>
      <c r="R12" s="380">
        <v>0.63</v>
      </c>
      <c r="S12" s="179"/>
    </row>
    <row r="13" spans="2:19" x14ac:dyDescent="0.2">
      <c r="B13" s="231"/>
      <c r="C13" s="190" t="s">
        <v>64</v>
      </c>
      <c r="D13" s="175">
        <f t="shared" ref="D13:R13" si="0">ROUND((D12*D11),2)</f>
        <v>323.52999999999997</v>
      </c>
      <c r="E13" s="175">
        <f t="shared" si="0"/>
        <v>290.95</v>
      </c>
      <c r="F13" s="175">
        <f t="shared" si="0"/>
        <v>521.5</v>
      </c>
      <c r="G13" s="175">
        <f t="shared" si="0"/>
        <v>589.02</v>
      </c>
      <c r="H13" s="175">
        <f t="shared" si="0"/>
        <v>883.62</v>
      </c>
      <c r="I13" s="175">
        <f t="shared" si="0"/>
        <v>666.78</v>
      </c>
      <c r="J13" s="175">
        <f t="shared" si="0"/>
        <v>569.92999999999995</v>
      </c>
      <c r="K13" s="175">
        <f t="shared" si="0"/>
        <v>252</v>
      </c>
      <c r="L13" s="175">
        <f t="shared" si="0"/>
        <v>265.23</v>
      </c>
      <c r="M13" s="175">
        <f t="shared" si="0"/>
        <v>345.97</v>
      </c>
      <c r="N13" s="175">
        <f t="shared" si="0"/>
        <v>311</v>
      </c>
      <c r="O13" s="175">
        <f t="shared" si="0"/>
        <v>558.4</v>
      </c>
      <c r="P13" s="175">
        <f t="shared" si="0"/>
        <v>479.43</v>
      </c>
      <c r="Q13" s="175">
        <f t="shared" si="0"/>
        <v>472.73</v>
      </c>
      <c r="R13" s="174">
        <f t="shared" si="0"/>
        <v>630</v>
      </c>
      <c r="S13" s="179"/>
    </row>
    <row r="14" spans="2:19" x14ac:dyDescent="0.2">
      <c r="B14" s="232"/>
      <c r="C14" s="191"/>
      <c r="D14" s="213"/>
      <c r="E14" s="213"/>
      <c r="F14" s="213"/>
      <c r="G14" s="213"/>
      <c r="H14" s="213"/>
      <c r="I14" s="213"/>
      <c r="J14" s="213"/>
      <c r="K14" s="213"/>
      <c r="L14" s="213"/>
      <c r="M14" s="213"/>
      <c r="N14" s="213"/>
      <c r="O14" s="213"/>
      <c r="P14" s="213"/>
      <c r="Q14" s="213"/>
      <c r="R14" s="214"/>
      <c r="S14" s="179"/>
    </row>
    <row r="15" spans="2:19" x14ac:dyDescent="0.2">
      <c r="B15" s="231"/>
      <c r="C15" s="190" t="s">
        <v>2</v>
      </c>
      <c r="D15" s="213"/>
      <c r="E15" s="213"/>
      <c r="F15" s="213"/>
      <c r="G15" s="213"/>
      <c r="H15" s="213"/>
      <c r="I15" s="213"/>
      <c r="J15" s="213"/>
      <c r="K15" s="213"/>
      <c r="L15" s="213"/>
      <c r="M15" s="213"/>
      <c r="N15" s="213"/>
      <c r="O15" s="213"/>
      <c r="P15" s="213"/>
      <c r="Q15" s="213"/>
      <c r="R15" s="214"/>
      <c r="S15" s="179"/>
    </row>
    <row r="16" spans="2:19" x14ac:dyDescent="0.2">
      <c r="B16" s="231"/>
      <c r="C16" s="190" t="s">
        <v>3</v>
      </c>
      <c r="D16" s="213"/>
      <c r="E16" s="213"/>
      <c r="F16" s="213"/>
      <c r="G16" s="213"/>
      <c r="H16" s="213"/>
      <c r="I16" s="213"/>
      <c r="J16" s="213"/>
      <c r="K16" s="213"/>
      <c r="L16" s="213"/>
      <c r="M16" s="213"/>
      <c r="N16" s="213"/>
      <c r="O16" s="213"/>
      <c r="P16" s="213"/>
      <c r="Q16" s="213"/>
      <c r="R16" s="214"/>
      <c r="S16" s="179"/>
    </row>
    <row r="17" spans="1:19" x14ac:dyDescent="0.2">
      <c r="B17" s="191"/>
      <c r="C17" s="191" t="s">
        <v>33</v>
      </c>
      <c r="D17" s="382">
        <v>22.5</v>
      </c>
      <c r="E17" s="382">
        <v>20.350000000000001</v>
      </c>
      <c r="F17" s="382">
        <v>10.452</v>
      </c>
      <c r="G17" s="382">
        <v>34.409999999999997</v>
      </c>
      <c r="H17" s="382">
        <v>62.35</v>
      </c>
      <c r="I17" s="382">
        <v>40.33</v>
      </c>
      <c r="J17" s="382">
        <v>14.174999999999999</v>
      </c>
      <c r="K17" s="382">
        <v>22.05</v>
      </c>
      <c r="L17" s="382">
        <v>40</v>
      </c>
      <c r="M17" s="382">
        <v>24</v>
      </c>
      <c r="N17" s="382">
        <v>24</v>
      </c>
      <c r="O17" s="382">
        <v>74.25</v>
      </c>
      <c r="P17" s="382">
        <v>27.74</v>
      </c>
      <c r="Q17" s="382">
        <v>39.519999999999996</v>
      </c>
      <c r="R17" s="385">
        <v>50</v>
      </c>
      <c r="S17" s="179"/>
    </row>
    <row r="18" spans="1:19" x14ac:dyDescent="0.2">
      <c r="B18" s="191"/>
      <c r="C18" s="191" t="s">
        <v>65</v>
      </c>
      <c r="D18" s="383">
        <v>24.441726505168468</v>
      </c>
      <c r="E18" s="383">
        <v>16.294484336778979</v>
      </c>
      <c r="F18" s="383">
        <v>11.406139035745285</v>
      </c>
      <c r="G18" s="383">
        <v>2.4441726505168466</v>
      </c>
      <c r="H18" s="383">
        <v>3.2588968673557956</v>
      </c>
      <c r="I18" s="383">
        <v>2.8515347589363214</v>
      </c>
      <c r="J18" s="383">
        <v>26.885899155685316</v>
      </c>
      <c r="K18" s="383">
        <v>0.94790029074531568</v>
      </c>
      <c r="L18" s="383">
        <v>13.850311686262131</v>
      </c>
      <c r="M18" s="383">
        <v>19.1460190957153</v>
      </c>
      <c r="N18" s="383">
        <v>17.516570662037402</v>
      </c>
      <c r="O18" s="383">
        <v>9.3693284936479131</v>
      </c>
      <c r="P18" s="383">
        <v>20.775467529393197</v>
      </c>
      <c r="Q18" s="383">
        <v>20.368105420973723</v>
      </c>
      <c r="R18" s="386">
        <v>17.109208553617925</v>
      </c>
      <c r="S18" s="179"/>
    </row>
    <row r="19" spans="1:19" x14ac:dyDescent="0.2">
      <c r="B19" s="234"/>
      <c r="C19" s="191" t="s">
        <v>66</v>
      </c>
      <c r="D19" s="382">
        <v>13.539346217579469</v>
      </c>
      <c r="E19" s="382">
        <v>15.3445923799234</v>
      </c>
      <c r="F19" s="382">
        <v>9.9288538928916115</v>
      </c>
      <c r="G19" s="382">
        <v>13.990657758165453</v>
      </c>
      <c r="H19" s="382">
        <v>17.601150082853312</v>
      </c>
      <c r="I19" s="382">
        <v>14.893280839337416</v>
      </c>
      <c r="J19" s="382">
        <v>16.698527001681345</v>
      </c>
      <c r="K19" s="382">
        <v>4.9644269464458057</v>
      </c>
      <c r="L19" s="382">
        <v>8.5749192711336644</v>
      </c>
      <c r="M19" s="382">
        <v>11.282788514649559</v>
      </c>
      <c r="N19" s="382">
        <v>10.380165433477593</v>
      </c>
      <c r="O19" s="382">
        <v>3.6104923246878586</v>
      </c>
      <c r="P19" s="382">
        <v>6.3183615682037528</v>
      </c>
      <c r="Q19" s="382">
        <v>6.3183615682037528</v>
      </c>
      <c r="R19" s="385">
        <v>8.1236077305476826</v>
      </c>
      <c r="S19" s="179"/>
    </row>
    <row r="20" spans="1:19" x14ac:dyDescent="0.2">
      <c r="B20" s="234"/>
      <c r="C20" s="191" t="s">
        <v>72</v>
      </c>
      <c r="D20" s="384">
        <v>7.9002439569688843</v>
      </c>
      <c r="E20" s="384">
        <v>10.252575192666825</v>
      </c>
      <c r="F20" s="384">
        <v>3.6569872958257719</v>
      </c>
      <c r="G20" s="384">
        <v>0</v>
      </c>
      <c r="H20" s="384">
        <v>0</v>
      </c>
      <c r="I20" s="384">
        <v>0</v>
      </c>
      <c r="J20" s="384">
        <v>0</v>
      </c>
      <c r="K20" s="384">
        <v>0</v>
      </c>
      <c r="L20" s="384">
        <v>2.3700731870906653</v>
      </c>
      <c r="M20" s="384">
        <v>2.7650853849391095</v>
      </c>
      <c r="N20" s="384">
        <v>2.7650853849391095</v>
      </c>
      <c r="O20" s="384">
        <v>0</v>
      </c>
      <c r="P20" s="384">
        <v>0</v>
      </c>
      <c r="Q20" s="384">
        <v>0</v>
      </c>
      <c r="R20" s="384">
        <v>5.4644470527893949</v>
      </c>
      <c r="S20" s="179"/>
    </row>
    <row r="21" spans="1:19" x14ac:dyDescent="0.2">
      <c r="B21" s="191"/>
      <c r="C21" s="191" t="s">
        <v>236</v>
      </c>
      <c r="D21" s="382">
        <v>19.288916666666665</v>
      </c>
      <c r="E21" s="382">
        <v>55.571841786826511</v>
      </c>
      <c r="F21" s="382">
        <v>64.140954656862732</v>
      </c>
      <c r="G21" s="382">
        <v>91.52772519852941</v>
      </c>
      <c r="H21" s="382">
        <v>91.52772519852941</v>
      </c>
      <c r="I21" s="382">
        <v>91.52772519852941</v>
      </c>
      <c r="J21" s="382">
        <v>70.565954656862729</v>
      </c>
      <c r="K21" s="382">
        <v>33.626403679653677</v>
      </c>
      <c r="L21" s="382">
        <v>58.201018990196076</v>
      </c>
      <c r="M21" s="382">
        <v>76.494439700440523</v>
      </c>
      <c r="N21" s="382">
        <v>76.494439700440523</v>
      </c>
      <c r="O21" s="382">
        <v>67.34624529472282</v>
      </c>
      <c r="P21" s="382">
        <v>69.504308051924468</v>
      </c>
      <c r="Q21" s="382">
        <v>69.504308051924468</v>
      </c>
      <c r="R21" s="385">
        <v>13.149166666666666</v>
      </c>
      <c r="S21" s="179"/>
    </row>
    <row r="22" spans="1:19" x14ac:dyDescent="0.2">
      <c r="B22" s="191"/>
      <c r="C22" s="191" t="s">
        <v>237</v>
      </c>
      <c r="D22" s="383">
        <v>0</v>
      </c>
      <c r="E22" s="383">
        <v>6.0518857142857136</v>
      </c>
      <c r="F22" s="383">
        <v>0</v>
      </c>
      <c r="G22" s="383">
        <v>33.646835980086578</v>
      </c>
      <c r="H22" s="383">
        <v>36.216268489177487</v>
      </c>
      <c r="I22" s="383">
        <v>34.437430598268399</v>
      </c>
      <c r="J22" s="383">
        <v>34.9925</v>
      </c>
      <c r="K22" s="383">
        <v>0</v>
      </c>
      <c r="L22" s="383">
        <v>0</v>
      </c>
      <c r="M22" s="383">
        <v>6.0518857142857136</v>
      </c>
      <c r="N22" s="383">
        <v>6.0518857142857136</v>
      </c>
      <c r="O22" s="383">
        <v>12.376400000000002</v>
      </c>
      <c r="P22" s="383">
        <v>0</v>
      </c>
      <c r="Q22" s="383">
        <v>0</v>
      </c>
      <c r="R22" s="386">
        <v>0</v>
      </c>
      <c r="S22" s="179"/>
    </row>
    <row r="23" spans="1:19" x14ac:dyDescent="0.2">
      <c r="B23" s="191"/>
      <c r="C23" s="191" t="s">
        <v>235</v>
      </c>
      <c r="D23" s="382">
        <v>0</v>
      </c>
      <c r="E23" s="382">
        <v>0</v>
      </c>
      <c r="F23" s="382">
        <v>0.60000000000000009</v>
      </c>
      <c r="G23" s="382">
        <v>12.555000000000001</v>
      </c>
      <c r="H23" s="382">
        <v>26.824999999999999</v>
      </c>
      <c r="I23" s="382">
        <v>20.164999999999999</v>
      </c>
      <c r="J23" s="382">
        <v>1.25</v>
      </c>
      <c r="K23" s="382">
        <v>1.5</v>
      </c>
      <c r="L23" s="382">
        <v>0</v>
      </c>
      <c r="M23" s="382">
        <v>0</v>
      </c>
      <c r="N23" s="382">
        <v>0</v>
      </c>
      <c r="O23" s="382">
        <v>17.82</v>
      </c>
      <c r="P23" s="382">
        <v>0</v>
      </c>
      <c r="Q23" s="382">
        <v>0</v>
      </c>
      <c r="R23" s="385">
        <v>0.5</v>
      </c>
      <c r="S23" s="179"/>
    </row>
    <row r="24" spans="1:19" x14ac:dyDescent="0.2">
      <c r="B24" s="191"/>
      <c r="C24" s="191" t="s">
        <v>68</v>
      </c>
      <c r="D24" s="384">
        <v>15.100448275862059</v>
      </c>
      <c r="E24" s="384">
        <v>14.381379310344817</v>
      </c>
      <c r="F24" s="384">
        <v>28.762758620689635</v>
      </c>
      <c r="G24" s="384">
        <v>15.819517241379298</v>
      </c>
      <c r="H24" s="384">
        <v>15.819517241379298</v>
      </c>
      <c r="I24" s="384">
        <v>15.819517241379298</v>
      </c>
      <c r="J24" s="384">
        <v>14.381379310344817</v>
      </c>
      <c r="K24" s="384">
        <v>12.224172413793095</v>
      </c>
      <c r="L24" s="384">
        <v>15.100448275862059</v>
      </c>
      <c r="M24" s="384">
        <v>15.100448275862059</v>
      </c>
      <c r="N24" s="384">
        <v>15.100448275862059</v>
      </c>
      <c r="O24" s="384">
        <v>13.662310344827576</v>
      </c>
      <c r="P24" s="384">
        <v>15.819517241379298</v>
      </c>
      <c r="Q24" s="384">
        <v>15.819517241379298</v>
      </c>
      <c r="R24" s="387">
        <v>12.224172413793095</v>
      </c>
      <c r="S24" s="179"/>
    </row>
    <row r="25" spans="1:19" x14ac:dyDescent="0.2">
      <c r="B25" s="191"/>
      <c r="C25" s="191" t="s">
        <v>67</v>
      </c>
      <c r="D25" s="382">
        <v>6.6396583712241988</v>
      </c>
      <c r="E25" s="382">
        <v>7.5959468059173503</v>
      </c>
      <c r="F25" s="382">
        <v>17.266786852842259</v>
      </c>
      <c r="G25" s="382">
        <v>6.6396583712241988</v>
      </c>
      <c r="H25" s="382">
        <v>6.6396583712241988</v>
      </c>
      <c r="I25" s="382">
        <v>6.6396583712241988</v>
      </c>
      <c r="J25" s="382">
        <v>7.5959468059173503</v>
      </c>
      <c r="K25" s="382">
        <v>6.6396583712241988</v>
      </c>
      <c r="L25" s="382">
        <v>6.6396583712241988</v>
      </c>
      <c r="M25" s="382">
        <v>6.6396583712241988</v>
      </c>
      <c r="N25" s="382">
        <v>6.6396583712241988</v>
      </c>
      <c r="O25" s="382">
        <v>7.5959468059173503</v>
      </c>
      <c r="P25" s="382">
        <v>7.5959468059173503</v>
      </c>
      <c r="Q25" s="382">
        <v>7.5959468059173503</v>
      </c>
      <c r="R25" s="385">
        <v>8.6333934264211294</v>
      </c>
      <c r="S25" s="179"/>
    </row>
    <row r="26" spans="1:19" x14ac:dyDescent="0.2">
      <c r="B26" s="191"/>
      <c r="C26" s="191" t="s">
        <v>73</v>
      </c>
      <c r="D26" s="383">
        <v>16.25</v>
      </c>
      <c r="E26" s="383">
        <v>18</v>
      </c>
      <c r="F26" s="383">
        <v>15.75</v>
      </c>
      <c r="G26" s="383">
        <v>15.75</v>
      </c>
      <c r="H26" s="383">
        <v>15.75</v>
      </c>
      <c r="I26" s="383">
        <v>15.75</v>
      </c>
      <c r="J26" s="383">
        <v>15.75</v>
      </c>
      <c r="K26" s="383">
        <v>15.75</v>
      </c>
      <c r="L26" s="383">
        <v>16.25</v>
      </c>
      <c r="M26" s="383">
        <v>16.25</v>
      </c>
      <c r="N26" s="383">
        <v>16.25</v>
      </c>
      <c r="O26" s="383">
        <v>15.75</v>
      </c>
      <c r="P26" s="383">
        <v>16.75</v>
      </c>
      <c r="Q26" s="383">
        <v>16.75</v>
      </c>
      <c r="R26" s="386">
        <v>15.75</v>
      </c>
      <c r="S26" s="179"/>
    </row>
    <row r="27" spans="1:19" x14ac:dyDescent="0.2">
      <c r="B27" s="191"/>
      <c r="C27" s="191" t="s">
        <v>53</v>
      </c>
      <c r="D27" s="388">
        <v>3.31</v>
      </c>
      <c r="E27" s="388">
        <v>10.39</v>
      </c>
      <c r="F27" s="388">
        <v>51.94</v>
      </c>
      <c r="G27" s="388">
        <v>29.82</v>
      </c>
      <c r="H27" s="388">
        <v>35.71</v>
      </c>
      <c r="I27" s="388">
        <v>36.49</v>
      </c>
      <c r="J27" s="388">
        <v>19.57</v>
      </c>
      <c r="K27" s="388">
        <v>0</v>
      </c>
      <c r="L27" s="388">
        <v>13.935</v>
      </c>
      <c r="M27" s="388">
        <v>10.434999999999999</v>
      </c>
      <c r="N27" s="388">
        <v>10.285</v>
      </c>
      <c r="O27" s="388">
        <v>14.56</v>
      </c>
      <c r="P27" s="388">
        <v>12.395</v>
      </c>
      <c r="Q27" s="388">
        <v>14.91</v>
      </c>
      <c r="R27" s="389">
        <v>20.93</v>
      </c>
      <c r="S27" s="179"/>
    </row>
    <row r="28" spans="1:19" x14ac:dyDescent="0.2">
      <c r="B28" s="191"/>
      <c r="C28" s="191" t="s">
        <v>74</v>
      </c>
      <c r="D28" s="384">
        <v>3.1916162594966226</v>
      </c>
      <c r="E28" s="384">
        <v>4.1883670787085023</v>
      </c>
      <c r="F28" s="384">
        <v>4.8327312446636563</v>
      </c>
      <c r="G28" s="384">
        <v>3.1916162594966226</v>
      </c>
      <c r="H28" s="384">
        <v>3.1916162594966226</v>
      </c>
      <c r="I28" s="384">
        <v>3.1916162594966226</v>
      </c>
      <c r="J28" s="384">
        <v>4.1883670787085023</v>
      </c>
      <c r="K28" s="384">
        <v>3.1945239686197628</v>
      </c>
      <c r="L28" s="384">
        <v>3.1916162594966226</v>
      </c>
      <c r="M28" s="384">
        <v>3.1916162594966226</v>
      </c>
      <c r="N28" s="384">
        <v>3.1916162594966226</v>
      </c>
      <c r="O28" s="384">
        <v>4.1883670787085023</v>
      </c>
      <c r="P28" s="384">
        <v>4.1883670787085023</v>
      </c>
      <c r="Q28" s="384">
        <v>4.1883670787085023</v>
      </c>
      <c r="R28" s="387">
        <v>4.8327312446636563</v>
      </c>
      <c r="S28" s="179"/>
    </row>
    <row r="29" spans="1:19" x14ac:dyDescent="0.2">
      <c r="B29" s="233"/>
      <c r="C29" s="191" t="s">
        <v>54</v>
      </c>
      <c r="D29" s="382">
        <v>3.08</v>
      </c>
      <c r="E29" s="382">
        <v>4.1500000000000004</v>
      </c>
      <c r="F29" s="381">
        <v>5.09</v>
      </c>
      <c r="G29" s="382">
        <v>6.05</v>
      </c>
      <c r="H29" s="382">
        <v>7.33</v>
      </c>
      <c r="I29" s="382">
        <v>6.57</v>
      </c>
      <c r="J29" s="382">
        <v>5.26</v>
      </c>
      <c r="K29" s="382">
        <v>2.35</v>
      </c>
      <c r="L29" s="382">
        <v>4.1500000000000004</v>
      </c>
      <c r="M29" s="382">
        <v>4.45</v>
      </c>
      <c r="N29" s="382">
        <v>4.3899999999999997</v>
      </c>
      <c r="O29" s="382">
        <v>5.6</v>
      </c>
      <c r="P29" s="382">
        <v>4.22</v>
      </c>
      <c r="Q29" s="382">
        <v>4.54</v>
      </c>
      <c r="R29" s="385">
        <v>3.65</v>
      </c>
      <c r="S29" s="179"/>
    </row>
    <row r="30" spans="1:19" x14ac:dyDescent="0.2">
      <c r="B30" s="231"/>
      <c r="C30" s="190" t="s">
        <v>55</v>
      </c>
      <c r="D30" s="195">
        <f t="shared" ref="D30" si="1">SUM(D17:D29)</f>
        <v>135.24195625296636</v>
      </c>
      <c r="E30" s="195">
        <f t="shared" ref="E30" si="2">SUM(E17:E29)</f>
        <v>182.57107260545209</v>
      </c>
      <c r="F30" s="195">
        <f t="shared" ref="F30" si="3">SUM(F17:F29)</f>
        <v>223.82721159952095</v>
      </c>
      <c r="G30" s="195">
        <f t="shared" ref="G30" si="4">SUM(G17:G29)</f>
        <v>265.84518345939841</v>
      </c>
      <c r="H30" s="195">
        <f t="shared" ref="H30" si="5">SUM(H17:H29)</f>
        <v>322.21983251001609</v>
      </c>
      <c r="I30" s="195">
        <f t="shared" ref="I30" si="6">SUM(I17:I29)</f>
        <v>288.66576326717166</v>
      </c>
      <c r="J30" s="195">
        <f t="shared" ref="J30" si="7">SUM(J17:J29)</f>
        <v>231.31357400920004</v>
      </c>
      <c r="K30" s="195">
        <f t="shared" ref="K30" si="8">SUM(K17:K29)</f>
        <v>103.24708567048185</v>
      </c>
      <c r="L30" s="195">
        <f t="shared" ref="L30" si="9">SUM(L17:L29)</f>
        <v>182.2630460412654</v>
      </c>
      <c r="M30" s="195">
        <f t="shared" ref="M30" si="10">SUM(M17:M29)</f>
        <v>195.80694131661303</v>
      </c>
      <c r="N30" s="195">
        <f t="shared" ref="N30" si="11">SUM(N17:N29)</f>
        <v>193.06486980176317</v>
      </c>
      <c r="O30" s="195">
        <f t="shared" ref="O30" si="12">SUM(O17:O29)</f>
        <v>246.12909034251197</v>
      </c>
      <c r="P30" s="195">
        <f t="shared" ref="P30" si="13">SUM(P17:P29)</f>
        <v>185.30696827552657</v>
      </c>
      <c r="Q30" s="195">
        <f t="shared" ref="Q30" si="14">SUM(Q17:Q29)</f>
        <v>199.51460616710708</v>
      </c>
      <c r="R30" s="186">
        <f t="shared" ref="R30" si="15">SUM(R17:R29)</f>
        <v>160.36672708849954</v>
      </c>
      <c r="S30" s="196"/>
    </row>
    <row r="31" spans="1:19" x14ac:dyDescent="0.2">
      <c r="B31" s="235"/>
      <c r="C31" s="191"/>
      <c r="D31" s="211"/>
      <c r="E31" s="211"/>
      <c r="F31" s="211"/>
      <c r="G31" s="211"/>
      <c r="H31" s="211"/>
      <c r="I31" s="211"/>
      <c r="J31" s="211"/>
      <c r="K31" s="211"/>
      <c r="L31" s="211"/>
      <c r="M31" s="211"/>
      <c r="N31" s="211"/>
      <c r="O31" s="211"/>
      <c r="P31" s="211"/>
      <c r="Q31" s="211"/>
      <c r="R31" s="212"/>
      <c r="S31" s="179"/>
    </row>
    <row r="32" spans="1:19" x14ac:dyDescent="0.2">
      <c r="A32" s="19"/>
      <c r="B32" s="231"/>
      <c r="C32" s="190" t="s">
        <v>12</v>
      </c>
      <c r="D32" s="211"/>
      <c r="E32" s="211"/>
      <c r="F32" s="211"/>
      <c r="G32" s="211"/>
      <c r="H32" s="211"/>
      <c r="I32" s="211"/>
      <c r="J32" s="211"/>
      <c r="K32" s="211"/>
      <c r="L32" s="211"/>
      <c r="M32" s="211"/>
      <c r="N32" s="211"/>
      <c r="O32" s="211"/>
      <c r="P32" s="211"/>
      <c r="Q32" s="211"/>
      <c r="R32" s="212"/>
      <c r="S32" s="179"/>
    </row>
    <row r="33" spans="1:19" x14ac:dyDescent="0.2">
      <c r="B33" s="191"/>
      <c r="C33" s="248" t="s">
        <v>56</v>
      </c>
      <c r="D33" s="406">
        <v>0.45845183616969309</v>
      </c>
      <c r="E33" s="394">
        <v>0.58943807507531965</v>
      </c>
      <c r="F33" s="394">
        <v>1.5718348668675191</v>
      </c>
      <c r="G33" s="394">
        <v>0.45845183616969309</v>
      </c>
      <c r="H33" s="394">
        <v>0.45845183616969309</v>
      </c>
      <c r="I33" s="394">
        <v>0.45845183616969309</v>
      </c>
      <c r="J33" s="394">
        <v>0.58943807507531965</v>
      </c>
      <c r="K33" s="394">
        <v>0.45845183616969309</v>
      </c>
      <c r="L33" s="394">
        <v>0.45845183616969309</v>
      </c>
      <c r="M33" s="394">
        <v>0.45845183616969309</v>
      </c>
      <c r="N33" s="394">
        <v>0.45845183616969309</v>
      </c>
      <c r="O33" s="394">
        <v>0.58943807507531965</v>
      </c>
      <c r="P33" s="394">
        <v>0.58943807507531965</v>
      </c>
      <c r="Q33" s="394">
        <v>0.58943807507531965</v>
      </c>
      <c r="R33" s="397">
        <v>0.78591743343375953</v>
      </c>
      <c r="S33" s="179"/>
    </row>
    <row r="34" spans="1:19" x14ac:dyDescent="0.2">
      <c r="B34" s="191"/>
      <c r="C34" s="248" t="s">
        <v>57</v>
      </c>
      <c r="D34" s="405">
        <v>5.46</v>
      </c>
      <c r="E34" s="405">
        <v>6.16</v>
      </c>
      <c r="F34" s="405">
        <v>13.82</v>
      </c>
      <c r="G34" s="405">
        <v>5.46</v>
      </c>
      <c r="H34" s="405">
        <v>5.46</v>
      </c>
      <c r="I34" s="405">
        <v>5.46</v>
      </c>
      <c r="J34" s="405">
        <v>6.16</v>
      </c>
      <c r="K34" s="405">
        <v>6.91</v>
      </c>
      <c r="L34" s="405">
        <v>5.46</v>
      </c>
      <c r="M34" s="405">
        <v>5.46</v>
      </c>
      <c r="N34" s="405">
        <v>5.46</v>
      </c>
      <c r="O34" s="405">
        <v>6.16</v>
      </c>
      <c r="P34" s="405">
        <v>6.16</v>
      </c>
      <c r="Q34" s="405">
        <v>6.16</v>
      </c>
      <c r="R34" s="404">
        <v>6.91</v>
      </c>
      <c r="S34" s="179"/>
    </row>
    <row r="35" spans="1:19" x14ac:dyDescent="0.2">
      <c r="B35" s="191"/>
      <c r="C35" s="248" t="s">
        <v>128</v>
      </c>
      <c r="D35" s="395">
        <v>1.9685170846658815</v>
      </c>
      <c r="E35" s="395">
        <v>3.0059787914492517</v>
      </c>
      <c r="F35" s="395">
        <v>7.0494192896818735</v>
      </c>
      <c r="G35" s="395">
        <v>1.9685170846658815</v>
      </c>
      <c r="H35" s="395">
        <v>1.9685170846658815</v>
      </c>
      <c r="I35" s="395">
        <v>1.9685170846658815</v>
      </c>
      <c r="J35" s="395">
        <v>3.0059787914492517</v>
      </c>
      <c r="K35" s="395">
        <v>1.9685170846658815</v>
      </c>
      <c r="L35" s="395">
        <v>1.9685170846658815</v>
      </c>
      <c r="M35" s="395">
        <v>1.9685170846658815</v>
      </c>
      <c r="N35" s="395">
        <v>1.9685170846658815</v>
      </c>
      <c r="O35" s="395">
        <v>3.0059787914492517</v>
      </c>
      <c r="P35" s="395">
        <v>3.0059787914492517</v>
      </c>
      <c r="Q35" s="395">
        <v>3.0059787914492517</v>
      </c>
      <c r="R35" s="398">
        <v>3.5247096448409367</v>
      </c>
      <c r="S35" s="179"/>
    </row>
    <row r="36" spans="1:19" x14ac:dyDescent="0.2">
      <c r="B36" s="191"/>
      <c r="C36" s="248" t="s">
        <v>58</v>
      </c>
      <c r="D36" s="407">
        <v>27.468103113528208</v>
      </c>
      <c r="E36" s="402">
        <v>31.424244809653292</v>
      </c>
      <c r="F36" s="402">
        <v>71.432271842284138</v>
      </c>
      <c r="G36" s="402">
        <v>27.468103113528208</v>
      </c>
      <c r="H36" s="402">
        <v>27.468103113528208</v>
      </c>
      <c r="I36" s="402">
        <v>27.468103113528208</v>
      </c>
      <c r="J36" s="402">
        <v>31.424244809653292</v>
      </c>
      <c r="K36" s="402">
        <v>27.468103113528208</v>
      </c>
      <c r="L36" s="402">
        <v>27.468103113528208</v>
      </c>
      <c r="M36" s="402">
        <v>27.468103113528208</v>
      </c>
      <c r="N36" s="402">
        <v>27.468103113528208</v>
      </c>
      <c r="O36" s="402">
        <v>31.424244809653292</v>
      </c>
      <c r="P36" s="402">
        <v>31.424244809653292</v>
      </c>
      <c r="Q36" s="402">
        <v>31.424244809653292</v>
      </c>
      <c r="R36" s="403">
        <v>35.716135921142069</v>
      </c>
      <c r="S36" s="179"/>
    </row>
    <row r="37" spans="1:19" x14ac:dyDescent="0.2">
      <c r="B37" s="191"/>
      <c r="C37" s="248" t="s">
        <v>59</v>
      </c>
      <c r="D37" s="406">
        <v>1.05</v>
      </c>
      <c r="E37" s="394">
        <v>1.35</v>
      </c>
      <c r="F37" s="394">
        <v>3.6</v>
      </c>
      <c r="G37" s="394">
        <v>1.05</v>
      </c>
      <c r="H37" s="394">
        <v>1.05</v>
      </c>
      <c r="I37" s="394">
        <v>1.05</v>
      </c>
      <c r="J37" s="394">
        <v>1.35</v>
      </c>
      <c r="K37" s="394">
        <v>1.05</v>
      </c>
      <c r="L37" s="394">
        <v>1.05</v>
      </c>
      <c r="M37" s="394">
        <v>1.05</v>
      </c>
      <c r="N37" s="394">
        <v>1.05</v>
      </c>
      <c r="O37" s="394">
        <v>1.35</v>
      </c>
      <c r="P37" s="394">
        <v>1.35</v>
      </c>
      <c r="Q37" s="394">
        <v>1.35</v>
      </c>
      <c r="R37" s="397">
        <v>1.8</v>
      </c>
      <c r="S37" s="179"/>
    </row>
    <row r="38" spans="1:19" x14ac:dyDescent="0.2">
      <c r="B38" s="191"/>
      <c r="C38" s="248" t="s">
        <v>60</v>
      </c>
      <c r="D38" s="407">
        <v>16.686230863358258</v>
      </c>
      <c r="E38" s="402">
        <v>19.089494510537047</v>
      </c>
      <c r="F38" s="402">
        <v>43.393436165873545</v>
      </c>
      <c r="G38" s="402">
        <v>16.686230863358258</v>
      </c>
      <c r="H38" s="402">
        <v>16.686230863358258</v>
      </c>
      <c r="I38" s="402">
        <v>16.686230863358258</v>
      </c>
      <c r="J38" s="402">
        <v>19.089494510537047</v>
      </c>
      <c r="K38" s="402">
        <v>16.686230863358258</v>
      </c>
      <c r="L38" s="402">
        <v>16.686230863358258</v>
      </c>
      <c r="M38" s="402">
        <v>16.686230863358258</v>
      </c>
      <c r="N38" s="402">
        <v>16.686230863358258</v>
      </c>
      <c r="O38" s="402">
        <v>19.089494510537047</v>
      </c>
      <c r="P38" s="402">
        <v>19.089494510537047</v>
      </c>
      <c r="Q38" s="402">
        <v>19.089494510537047</v>
      </c>
      <c r="R38" s="403">
        <v>21.696718082936773</v>
      </c>
      <c r="S38" s="179"/>
    </row>
    <row r="39" spans="1:19" x14ac:dyDescent="0.2">
      <c r="B39" s="191"/>
      <c r="C39" s="248" t="s">
        <v>61</v>
      </c>
      <c r="D39" s="406">
        <v>0.55439999999999989</v>
      </c>
      <c r="E39" s="394">
        <v>0.71279999999999988</v>
      </c>
      <c r="F39" s="394">
        <v>1.9007999999999998</v>
      </c>
      <c r="G39" s="394">
        <v>0.55439999999999989</v>
      </c>
      <c r="H39" s="394">
        <v>0.55439999999999989</v>
      </c>
      <c r="I39" s="394">
        <v>0.55439999999999989</v>
      </c>
      <c r="J39" s="394">
        <v>0.71279999999999988</v>
      </c>
      <c r="K39" s="394">
        <v>0.55439999999999989</v>
      </c>
      <c r="L39" s="394">
        <v>0.55439999999999989</v>
      </c>
      <c r="M39" s="394">
        <v>0.55439999999999989</v>
      </c>
      <c r="N39" s="394">
        <v>0.55439999999999989</v>
      </c>
      <c r="O39" s="394">
        <v>0.71279999999999988</v>
      </c>
      <c r="P39" s="394">
        <v>0.71279999999999988</v>
      </c>
      <c r="Q39" s="394">
        <v>0.71279999999999988</v>
      </c>
      <c r="R39" s="397">
        <v>0.95039999999999991</v>
      </c>
      <c r="S39" s="179"/>
    </row>
    <row r="40" spans="1:19" x14ac:dyDescent="0.2">
      <c r="B40" s="191"/>
      <c r="C40" s="248" t="s">
        <v>62</v>
      </c>
      <c r="D40" s="408">
        <v>34.293599999999998</v>
      </c>
      <c r="E40" s="405">
        <v>38.649599999999992</v>
      </c>
      <c r="F40" s="405">
        <v>73.814399999999992</v>
      </c>
      <c r="G40" s="405">
        <v>34.293599999999998</v>
      </c>
      <c r="H40" s="405">
        <v>34.293599999999998</v>
      </c>
      <c r="I40" s="405">
        <v>34.293599999999998</v>
      </c>
      <c r="J40" s="405">
        <v>38.649599999999992</v>
      </c>
      <c r="K40" s="405">
        <v>34.293599999999998</v>
      </c>
      <c r="L40" s="405">
        <v>34.293599999999998</v>
      </c>
      <c r="M40" s="405">
        <v>34.293599999999998</v>
      </c>
      <c r="N40" s="405">
        <v>34.293599999999998</v>
      </c>
      <c r="O40" s="405">
        <v>38.649599999999992</v>
      </c>
      <c r="P40" s="405">
        <v>38.649599999999992</v>
      </c>
      <c r="Q40" s="405">
        <v>38.649599999999992</v>
      </c>
      <c r="R40" s="404">
        <v>36.907199999999996</v>
      </c>
      <c r="S40" s="179"/>
    </row>
    <row r="41" spans="1:19" x14ac:dyDescent="0.2">
      <c r="B41" s="233"/>
      <c r="C41" s="190" t="s">
        <v>40</v>
      </c>
      <c r="D41" s="195">
        <f t="shared" ref="D41" si="16">SUM(D33:D40)</f>
        <v>87.939302897722044</v>
      </c>
      <c r="E41" s="195">
        <f t="shared" ref="E41" si="17">SUM(E33:E40)</f>
        <v>100.98155618671491</v>
      </c>
      <c r="F41" s="195">
        <f t="shared" ref="F41" si="18">SUM(F33:F40)</f>
        <v>216.58216216470709</v>
      </c>
      <c r="G41" s="195">
        <f t="shared" ref="G41" si="19">SUM(G33:G40)</f>
        <v>87.939302897722044</v>
      </c>
      <c r="H41" s="195">
        <f t="shared" ref="H41" si="20">SUM(H33:H40)</f>
        <v>87.939302897722044</v>
      </c>
      <c r="I41" s="195">
        <f t="shared" ref="I41" si="21">SUM(I33:I40)</f>
        <v>87.939302897722044</v>
      </c>
      <c r="J41" s="195">
        <f t="shared" ref="J41" si="22">SUM(J33:J40)</f>
        <v>100.98155618671491</v>
      </c>
      <c r="K41" s="195">
        <f t="shared" ref="K41" si="23">SUM(K33:K40)</f>
        <v>89.389302897722033</v>
      </c>
      <c r="L41" s="195">
        <f t="shared" ref="L41" si="24">SUM(L33:L40)</f>
        <v>87.939302897722044</v>
      </c>
      <c r="M41" s="195">
        <f t="shared" ref="M41" si="25">SUM(M33:M40)</f>
        <v>87.939302897722044</v>
      </c>
      <c r="N41" s="195">
        <f t="shared" ref="N41" si="26">SUM(N33:N40)</f>
        <v>87.939302897722044</v>
      </c>
      <c r="O41" s="195">
        <f t="shared" ref="O41" si="27">SUM(O33:O40)</f>
        <v>100.98155618671491</v>
      </c>
      <c r="P41" s="195">
        <f t="shared" ref="P41" si="28">SUM(P33:P40)</f>
        <v>100.98155618671491</v>
      </c>
      <c r="Q41" s="195">
        <f t="shared" ref="Q41" si="29">SUM(Q33:Q40)</f>
        <v>100.98155618671491</v>
      </c>
      <c r="R41" s="186">
        <f t="shared" ref="R41" si="30">SUM(R33:R40)</f>
        <v>108.29108108235354</v>
      </c>
      <c r="S41" s="200"/>
    </row>
    <row r="42" spans="1:19" x14ac:dyDescent="0.2">
      <c r="B42" s="233"/>
      <c r="C42" s="191" t="s">
        <v>224</v>
      </c>
      <c r="D42" s="209"/>
      <c r="E42" s="209"/>
      <c r="F42" s="209"/>
      <c r="G42" s="209"/>
      <c r="H42" s="209"/>
      <c r="I42" s="209"/>
      <c r="J42" s="209"/>
      <c r="K42" s="209"/>
      <c r="L42" s="209"/>
      <c r="M42" s="209"/>
      <c r="N42" s="209"/>
      <c r="O42" s="209"/>
      <c r="P42" s="209"/>
      <c r="Q42" s="209"/>
      <c r="R42" s="210"/>
      <c r="S42" s="199"/>
    </row>
    <row r="43" spans="1:19" x14ac:dyDescent="0.2">
      <c r="A43" s="21"/>
      <c r="B43" s="231"/>
      <c r="C43" s="237" t="s">
        <v>122</v>
      </c>
      <c r="D43" s="195">
        <f t="shared" ref="D43" si="31">D30+D41+D42</f>
        <v>223.18125915068839</v>
      </c>
      <c r="E43" s="195">
        <f t="shared" ref="E43" si="32">E30+E41+E42</f>
        <v>283.55262879216701</v>
      </c>
      <c r="F43" s="195">
        <f t="shared" ref="F43" si="33">F30+F41+F42</f>
        <v>440.40937376422801</v>
      </c>
      <c r="G43" s="195">
        <f t="shared" ref="G43" si="34">G30+G41+G42</f>
        <v>353.78448635712044</v>
      </c>
      <c r="H43" s="195">
        <f t="shared" ref="H43" si="35">H30+H41+H42</f>
        <v>410.15913540773812</v>
      </c>
      <c r="I43" s="195">
        <f t="shared" ref="I43" si="36">I30+I41+I42</f>
        <v>376.60506616489369</v>
      </c>
      <c r="J43" s="195">
        <f t="shared" ref="J43" si="37">J30+J41+J42</f>
        <v>332.29513019591496</v>
      </c>
      <c r="K43" s="195">
        <f t="shared" ref="K43" si="38">K30+K41+K42</f>
        <v>192.63638856820387</v>
      </c>
      <c r="L43" s="195">
        <f t="shared" ref="L43" si="39">L30+L41+L42</f>
        <v>270.20234893898743</v>
      </c>
      <c r="M43" s="195">
        <f t="shared" ref="M43" si="40">M30+M41+M42</f>
        <v>283.74624421433509</v>
      </c>
      <c r="N43" s="195">
        <f t="shared" ref="N43" si="41">N30+N41+N42</f>
        <v>281.0041726994852</v>
      </c>
      <c r="O43" s="195">
        <f t="shared" ref="O43" si="42">O30+O41+O42</f>
        <v>347.11064652922687</v>
      </c>
      <c r="P43" s="195">
        <f t="shared" ref="P43" si="43">P30+P41+P42</f>
        <v>286.28852446224147</v>
      </c>
      <c r="Q43" s="195">
        <f t="shared" ref="Q43" si="44">Q30+Q41+Q42</f>
        <v>300.496162353822</v>
      </c>
      <c r="R43" s="186">
        <f t="shared" ref="R43" si="45">R30+R41+R42</f>
        <v>268.65780817085306</v>
      </c>
      <c r="S43" s="197"/>
    </row>
    <row r="44" spans="1:19" x14ac:dyDescent="0.2">
      <c r="A44" s="20"/>
      <c r="B44" s="231"/>
      <c r="C44" s="206"/>
      <c r="D44" s="219"/>
      <c r="E44" s="219"/>
      <c r="F44" s="219"/>
      <c r="G44" s="219"/>
      <c r="H44" s="219"/>
      <c r="I44" s="219"/>
      <c r="J44" s="219"/>
      <c r="K44" s="221"/>
      <c r="L44" s="221"/>
      <c r="M44" s="221"/>
      <c r="N44" s="219"/>
      <c r="O44" s="219"/>
      <c r="P44" s="219"/>
      <c r="Q44" s="219"/>
      <c r="R44" s="220"/>
      <c r="S44" s="197"/>
    </row>
    <row r="45" spans="1:19" x14ac:dyDescent="0.2">
      <c r="A45" s="19"/>
      <c r="B45" s="190"/>
      <c r="C45" s="237" t="s">
        <v>21</v>
      </c>
      <c r="D45" s="213"/>
      <c r="E45" s="213"/>
      <c r="F45" s="213"/>
      <c r="G45" s="213"/>
      <c r="H45" s="213"/>
      <c r="I45" s="213"/>
      <c r="J45" s="213"/>
      <c r="K45" s="213"/>
      <c r="L45" s="213"/>
      <c r="M45" s="213"/>
      <c r="N45" s="213"/>
      <c r="O45" s="213"/>
      <c r="P45" s="213"/>
      <c r="Q45" s="213"/>
      <c r="R45" s="214"/>
      <c r="S45" s="199"/>
    </row>
    <row r="46" spans="1:19" x14ac:dyDescent="0.2">
      <c r="A46" s="20"/>
      <c r="B46" s="190"/>
      <c r="C46" s="237" t="s">
        <v>124</v>
      </c>
      <c r="D46" s="175">
        <f t="shared" ref="D46:R46" si="46">D13-D30</f>
        <v>188.28804374703361</v>
      </c>
      <c r="E46" s="175">
        <f t="shared" si="46"/>
        <v>108.3789273945479</v>
      </c>
      <c r="F46" s="175">
        <f t="shared" si="46"/>
        <v>297.67278840047902</v>
      </c>
      <c r="G46" s="175">
        <f t="shared" si="46"/>
        <v>323.17481654060157</v>
      </c>
      <c r="H46" s="175">
        <f t="shared" si="46"/>
        <v>561.40016748998391</v>
      </c>
      <c r="I46" s="175">
        <f t="shared" si="46"/>
        <v>378.11423673282832</v>
      </c>
      <c r="J46" s="175">
        <f t="shared" si="46"/>
        <v>338.61642599079994</v>
      </c>
      <c r="K46" s="175">
        <f t="shared" si="46"/>
        <v>148.75291432951815</v>
      </c>
      <c r="L46" s="175">
        <f t="shared" si="46"/>
        <v>82.966953958734621</v>
      </c>
      <c r="M46" s="175">
        <f t="shared" si="46"/>
        <v>150.16305868338699</v>
      </c>
      <c r="N46" s="175">
        <f t="shared" si="46"/>
        <v>117.93513019823683</v>
      </c>
      <c r="O46" s="175">
        <f t="shared" si="46"/>
        <v>312.270909657488</v>
      </c>
      <c r="P46" s="175">
        <f t="shared" si="46"/>
        <v>294.12303172447344</v>
      </c>
      <c r="Q46" s="175">
        <f t="shared" si="46"/>
        <v>273.21539383289291</v>
      </c>
      <c r="R46" s="174">
        <f t="shared" si="46"/>
        <v>469.63327291150046</v>
      </c>
      <c r="S46" s="200"/>
    </row>
    <row r="47" spans="1:19" x14ac:dyDescent="0.2">
      <c r="A47" s="20"/>
      <c r="B47" s="190"/>
      <c r="C47" s="207" t="s">
        <v>195</v>
      </c>
      <c r="D47" s="175">
        <f t="shared" ref="D47:R47" si="47">D13-D43</f>
        <v>100.34874084931158</v>
      </c>
      <c r="E47" s="175">
        <f t="shared" si="47"/>
        <v>7.3973712078329754</v>
      </c>
      <c r="F47" s="175">
        <f t="shared" si="47"/>
        <v>81.090626235771992</v>
      </c>
      <c r="G47" s="175">
        <f t="shared" si="47"/>
        <v>235.23551364287954</v>
      </c>
      <c r="H47" s="175">
        <f t="shared" si="47"/>
        <v>473.46086459226188</v>
      </c>
      <c r="I47" s="175">
        <f t="shared" si="47"/>
        <v>290.17493383510629</v>
      </c>
      <c r="J47" s="175">
        <f t="shared" si="47"/>
        <v>237.63486980408499</v>
      </c>
      <c r="K47" s="175">
        <f t="shared" si="47"/>
        <v>59.36361143179613</v>
      </c>
      <c r="L47" s="175">
        <f t="shared" si="47"/>
        <v>-4.9723489389874089</v>
      </c>
      <c r="M47" s="175">
        <f t="shared" si="47"/>
        <v>62.223755785664935</v>
      </c>
      <c r="N47" s="175">
        <f t="shared" si="47"/>
        <v>29.995827300514804</v>
      </c>
      <c r="O47" s="175">
        <f t="shared" si="47"/>
        <v>211.28935347077311</v>
      </c>
      <c r="P47" s="175">
        <f t="shared" si="47"/>
        <v>193.14147553775854</v>
      </c>
      <c r="Q47" s="175">
        <f t="shared" si="47"/>
        <v>172.23383764617802</v>
      </c>
      <c r="R47" s="174">
        <f t="shared" si="47"/>
        <v>361.34219182914694</v>
      </c>
      <c r="S47" s="197"/>
    </row>
    <row r="48" spans="1:19" x14ac:dyDescent="0.2">
      <c r="A48" s="21"/>
      <c r="B48" s="229"/>
      <c r="C48" s="190"/>
      <c r="D48" s="219"/>
      <c r="E48" s="219"/>
      <c r="F48" s="219"/>
      <c r="G48" s="219"/>
      <c r="H48" s="219"/>
      <c r="I48" s="219"/>
      <c r="J48" s="219"/>
      <c r="K48" s="221"/>
      <c r="L48" s="221"/>
      <c r="M48" s="221"/>
      <c r="N48" s="219"/>
      <c r="O48" s="219"/>
      <c r="P48" s="219"/>
      <c r="Q48" s="219"/>
      <c r="R48" s="220"/>
      <c r="S48" s="201"/>
    </row>
    <row r="49" spans="1:19" x14ac:dyDescent="0.2">
      <c r="A49" s="19"/>
      <c r="B49" s="190"/>
      <c r="C49" s="190" t="s">
        <v>129</v>
      </c>
      <c r="D49" s="217"/>
      <c r="E49" s="217"/>
      <c r="F49" s="217"/>
      <c r="G49" s="217"/>
      <c r="H49" s="217"/>
      <c r="I49" s="217"/>
      <c r="J49" s="217"/>
      <c r="K49" s="217"/>
      <c r="L49" s="217"/>
      <c r="M49" s="217"/>
      <c r="N49" s="217"/>
      <c r="O49" s="217"/>
      <c r="P49" s="217"/>
      <c r="Q49" s="217"/>
      <c r="R49" s="218"/>
      <c r="S49" s="199"/>
    </row>
    <row r="50" spans="1:19" x14ac:dyDescent="0.2">
      <c r="A50" s="20"/>
      <c r="B50" s="190"/>
      <c r="C50" s="190" t="s">
        <v>63</v>
      </c>
      <c r="D50" s="175">
        <f t="shared" ref="D50:R50" si="48">ROUND((D30)/D12,2)</f>
        <v>540.97</v>
      </c>
      <c r="E50" s="175">
        <f t="shared" si="48"/>
        <v>760.71</v>
      </c>
      <c r="F50" s="175">
        <f t="shared" si="48"/>
        <v>223.83</v>
      </c>
      <c r="G50" s="175">
        <f t="shared" si="48"/>
        <v>830.77</v>
      </c>
      <c r="H50" s="175">
        <f t="shared" si="48"/>
        <v>895.06</v>
      </c>
      <c r="I50" s="175">
        <f t="shared" si="48"/>
        <v>962.22</v>
      </c>
      <c r="J50" s="175">
        <f t="shared" si="48"/>
        <v>514.03</v>
      </c>
      <c r="K50" s="175">
        <f t="shared" si="48"/>
        <v>368.74</v>
      </c>
      <c r="L50" s="175">
        <f t="shared" si="48"/>
        <v>607.54</v>
      </c>
      <c r="M50" s="175">
        <f t="shared" si="48"/>
        <v>699.31</v>
      </c>
      <c r="N50" s="175">
        <f t="shared" si="48"/>
        <v>689.52</v>
      </c>
      <c r="O50" s="175">
        <f t="shared" si="48"/>
        <v>615.32000000000005</v>
      </c>
      <c r="P50" s="175">
        <f t="shared" si="48"/>
        <v>741.23</v>
      </c>
      <c r="Q50" s="175">
        <f t="shared" si="48"/>
        <v>798.06</v>
      </c>
      <c r="R50" s="174">
        <f t="shared" si="48"/>
        <v>254.55</v>
      </c>
      <c r="S50" s="202"/>
    </row>
    <row r="51" spans="1:19" x14ac:dyDescent="0.2">
      <c r="A51" s="20"/>
      <c r="B51" s="190"/>
      <c r="C51" s="190" t="s">
        <v>201</v>
      </c>
      <c r="D51" s="175">
        <f>ROUND(D43/D12,2)</f>
        <v>892.73</v>
      </c>
      <c r="E51" s="175">
        <f>ROUND(E43/E12,2)</f>
        <v>1181.47</v>
      </c>
      <c r="F51" s="396">
        <f>ROUND(F43/F12,2)</f>
        <v>440.41</v>
      </c>
      <c r="G51" s="175">
        <f t="shared" ref="G51:R51" si="49">ROUND(G43/G12,2)</f>
        <v>1105.58</v>
      </c>
      <c r="H51" s="175">
        <f t="shared" si="49"/>
        <v>1139.33</v>
      </c>
      <c r="I51" s="175">
        <f t="shared" si="49"/>
        <v>1255.3499999999999</v>
      </c>
      <c r="J51" s="175">
        <f t="shared" si="49"/>
        <v>738.43</v>
      </c>
      <c r="K51" s="175">
        <f t="shared" si="49"/>
        <v>687.99</v>
      </c>
      <c r="L51" s="175">
        <f t="shared" si="49"/>
        <v>900.67</v>
      </c>
      <c r="M51" s="175">
        <f t="shared" si="49"/>
        <v>1013.38</v>
      </c>
      <c r="N51" s="175">
        <f t="shared" si="49"/>
        <v>1003.59</v>
      </c>
      <c r="O51" s="175">
        <f t="shared" si="49"/>
        <v>867.78</v>
      </c>
      <c r="P51" s="175">
        <f t="shared" si="49"/>
        <v>1145.1500000000001</v>
      </c>
      <c r="Q51" s="175">
        <f t="shared" si="49"/>
        <v>1201.98</v>
      </c>
      <c r="R51" s="174">
        <f t="shared" si="49"/>
        <v>426.44</v>
      </c>
      <c r="S51" s="203"/>
    </row>
    <row r="52" spans="1:19" x14ac:dyDescent="0.2">
      <c r="A52" s="22"/>
      <c r="B52" s="229"/>
      <c r="C52" s="190"/>
      <c r="D52" s="222"/>
      <c r="E52" s="222"/>
      <c r="F52" s="222"/>
      <c r="G52" s="222"/>
      <c r="H52" s="222"/>
      <c r="I52" s="222"/>
      <c r="J52" s="222"/>
      <c r="K52" s="224"/>
      <c r="L52" s="224"/>
      <c r="M52" s="224"/>
      <c r="N52" s="222"/>
      <c r="O52" s="222"/>
      <c r="P52" s="222"/>
      <c r="Q52" s="222"/>
      <c r="R52" s="223"/>
      <c r="S52" s="199"/>
    </row>
    <row r="53" spans="1:19" x14ac:dyDescent="0.2">
      <c r="A53" s="23"/>
      <c r="B53" s="190"/>
      <c r="C53" s="190" t="s">
        <v>130</v>
      </c>
      <c r="D53" s="215"/>
      <c r="E53" s="215"/>
      <c r="F53" s="215"/>
      <c r="G53" s="215"/>
      <c r="H53" s="215"/>
      <c r="I53" s="215"/>
      <c r="J53" s="215"/>
      <c r="K53" s="215"/>
      <c r="L53" s="215"/>
      <c r="M53" s="215"/>
      <c r="N53" s="215"/>
      <c r="O53" s="215"/>
      <c r="P53" s="215"/>
      <c r="Q53" s="215"/>
      <c r="R53" s="216"/>
      <c r="S53" s="199"/>
    </row>
    <row r="54" spans="1:19" x14ac:dyDescent="0.2">
      <c r="A54" s="20"/>
      <c r="B54" s="190"/>
      <c r="C54" s="190" t="s">
        <v>63</v>
      </c>
      <c r="D54" s="175">
        <f>ROUND((D30)/D11,2)</f>
        <v>0.1</v>
      </c>
      <c r="E54" s="175">
        <f t="shared" ref="E54:R54" si="50">ROUND((E30)/E11,2)</f>
        <v>0.15</v>
      </c>
      <c r="F54" s="175">
        <f t="shared" si="50"/>
        <v>0.43</v>
      </c>
      <c r="G54" s="175">
        <f t="shared" si="50"/>
        <v>0.14000000000000001</v>
      </c>
      <c r="H54" s="175">
        <f t="shared" si="50"/>
        <v>0.13</v>
      </c>
      <c r="I54" s="175">
        <f t="shared" si="50"/>
        <v>0.13</v>
      </c>
      <c r="J54" s="175">
        <f t="shared" si="50"/>
        <v>0.18</v>
      </c>
      <c r="K54" s="175">
        <f t="shared" si="50"/>
        <v>0.11</v>
      </c>
      <c r="L54" s="175">
        <f t="shared" si="50"/>
        <v>0.21</v>
      </c>
      <c r="M54" s="175">
        <f t="shared" si="50"/>
        <v>0.16</v>
      </c>
      <c r="N54" s="175">
        <f t="shared" si="50"/>
        <v>0.17</v>
      </c>
      <c r="O54" s="175">
        <f t="shared" si="50"/>
        <v>0.18</v>
      </c>
      <c r="P54" s="175">
        <f t="shared" si="50"/>
        <v>0.1</v>
      </c>
      <c r="Q54" s="175">
        <f t="shared" si="50"/>
        <v>0.11</v>
      </c>
      <c r="R54" s="174">
        <f t="shared" si="50"/>
        <v>0.16</v>
      </c>
      <c r="S54" s="200"/>
    </row>
    <row r="55" spans="1:19" x14ac:dyDescent="0.2">
      <c r="A55" s="20"/>
      <c r="B55" s="190"/>
      <c r="C55" s="240" t="s">
        <v>200</v>
      </c>
      <c r="D55" s="176">
        <f>ROUND(D43/D11,2)</f>
        <v>0.17</v>
      </c>
      <c r="E55" s="176">
        <f>ROUND(E43/E11,2)</f>
        <v>0.23</v>
      </c>
      <c r="F55" s="176">
        <f>ROUND(F43/F11,2)</f>
        <v>0.84</v>
      </c>
      <c r="G55" s="176">
        <f t="shared" ref="G55:R55" si="51">ROUND(G43/G11,2)</f>
        <v>0.19</v>
      </c>
      <c r="H55" s="176">
        <f t="shared" si="51"/>
        <v>0.17</v>
      </c>
      <c r="I55" s="176">
        <f t="shared" si="51"/>
        <v>0.17</v>
      </c>
      <c r="J55" s="176">
        <f t="shared" si="51"/>
        <v>0.26</v>
      </c>
      <c r="K55" s="176">
        <f t="shared" si="51"/>
        <v>0.21</v>
      </c>
      <c r="L55" s="176">
        <f t="shared" si="51"/>
        <v>0.31</v>
      </c>
      <c r="M55" s="176">
        <f t="shared" si="51"/>
        <v>0.23</v>
      </c>
      <c r="N55" s="176">
        <f t="shared" si="51"/>
        <v>0.25</v>
      </c>
      <c r="O55" s="176">
        <f t="shared" si="51"/>
        <v>0.25</v>
      </c>
      <c r="P55" s="176">
        <f t="shared" si="51"/>
        <v>0.15</v>
      </c>
      <c r="Q55" s="176">
        <f t="shared" si="51"/>
        <v>0.16</v>
      </c>
      <c r="R55" s="177">
        <f t="shared" si="51"/>
        <v>0.27</v>
      </c>
      <c r="S55" s="197"/>
    </row>
    <row r="56" spans="1:19" ht="15.75" x14ac:dyDescent="0.25">
      <c r="A56" s="21"/>
      <c r="B56" s="185"/>
      <c r="C56" s="239"/>
      <c r="D56" s="221"/>
      <c r="E56" s="221"/>
      <c r="F56" s="221"/>
      <c r="G56" s="221"/>
      <c r="H56" s="221"/>
      <c r="I56" s="221"/>
      <c r="J56" s="221"/>
      <c r="K56" s="221"/>
      <c r="L56" s="221"/>
      <c r="M56" s="221"/>
      <c r="N56" s="221"/>
      <c r="O56" s="221"/>
      <c r="P56" s="221"/>
      <c r="Q56" s="221"/>
      <c r="R56" s="230"/>
      <c r="S56" s="179"/>
    </row>
    <row r="57" spans="1:19" s="390" customFormat="1" ht="15.75" x14ac:dyDescent="0.25">
      <c r="A57" s="391"/>
      <c r="B57" s="400"/>
      <c r="C57" s="415" t="s">
        <v>225</v>
      </c>
      <c r="D57" s="401"/>
      <c r="E57" s="401"/>
      <c r="F57" s="401"/>
      <c r="G57" s="401"/>
      <c r="H57" s="401"/>
      <c r="I57" s="401"/>
      <c r="J57" s="401"/>
      <c r="K57" s="401"/>
      <c r="L57" s="401"/>
      <c r="M57" s="401"/>
      <c r="N57" s="401"/>
      <c r="O57" s="401"/>
      <c r="P57" s="401"/>
      <c r="Q57" s="401"/>
      <c r="R57" s="401"/>
      <c r="S57" s="399"/>
    </row>
    <row r="58" spans="1:19" s="390" customFormat="1" ht="15.75" x14ac:dyDescent="0.25">
      <c r="A58" s="391"/>
      <c r="B58" s="400"/>
      <c r="C58" s="416" t="s">
        <v>138</v>
      </c>
      <c r="D58" s="401"/>
      <c r="E58" s="401"/>
      <c r="F58" s="401"/>
      <c r="G58" s="401"/>
      <c r="H58" s="401"/>
      <c r="I58" s="401"/>
      <c r="J58" s="401"/>
      <c r="K58" s="401"/>
      <c r="L58" s="401"/>
      <c r="M58" s="401"/>
      <c r="N58" s="401"/>
      <c r="O58" s="401"/>
      <c r="P58" s="401"/>
      <c r="Q58" s="401"/>
      <c r="R58" s="401"/>
      <c r="S58" s="399"/>
    </row>
    <row r="59" spans="1:19" s="390" customFormat="1" ht="15.75" x14ac:dyDescent="0.25">
      <c r="A59" s="391"/>
      <c r="B59" s="400"/>
      <c r="C59" s="416" t="s">
        <v>202</v>
      </c>
      <c r="D59" s="401"/>
      <c r="E59" s="401"/>
      <c r="F59" s="401"/>
      <c r="G59" s="401"/>
      <c r="H59" s="401"/>
      <c r="I59" s="401"/>
      <c r="J59" s="401"/>
      <c r="K59" s="401"/>
      <c r="L59" s="401"/>
      <c r="M59" s="401"/>
      <c r="N59" s="401"/>
      <c r="O59" s="401"/>
      <c r="P59" s="401"/>
      <c r="Q59" s="401"/>
      <c r="R59" s="401"/>
      <c r="S59" s="399"/>
    </row>
    <row r="60" spans="1:19" ht="15.75" x14ac:dyDescent="0.25">
      <c r="A60" s="19"/>
      <c r="B60" s="238"/>
      <c r="C60" s="417" t="s">
        <v>228</v>
      </c>
      <c r="D60" s="183"/>
      <c r="E60" s="183"/>
      <c r="F60" s="183"/>
      <c r="G60" s="182"/>
      <c r="H60" s="182"/>
      <c r="I60" s="182"/>
      <c r="J60" s="182"/>
      <c r="K60" s="182"/>
      <c r="L60" s="182"/>
      <c r="M60" s="180"/>
      <c r="N60" s="180"/>
      <c r="O60" s="180"/>
      <c r="P60" s="181"/>
      <c r="Q60" s="180"/>
      <c r="R60" s="180"/>
      <c r="S60" s="178"/>
    </row>
    <row r="61" spans="1:19" x14ac:dyDescent="0.2">
      <c r="A61" s="18"/>
      <c r="B61" s="198"/>
      <c r="C61" s="417" t="s">
        <v>227</v>
      </c>
      <c r="D61" s="178"/>
      <c r="E61" s="178"/>
      <c r="F61" s="178"/>
      <c r="G61" s="178"/>
      <c r="H61" s="178"/>
      <c r="I61" s="178"/>
      <c r="J61" s="178"/>
      <c r="K61" s="178"/>
      <c r="L61" s="178"/>
      <c r="M61" s="178"/>
      <c r="N61" s="178"/>
      <c r="O61" s="178"/>
      <c r="P61" s="178"/>
      <c r="Q61" s="178"/>
      <c r="R61" s="198"/>
    </row>
    <row r="62" spans="1:19" x14ac:dyDescent="0.2">
      <c r="A62" s="18"/>
      <c r="B62" s="198"/>
      <c r="C62" s="198"/>
      <c r="D62" s="178"/>
      <c r="E62" s="178"/>
      <c r="F62" s="178"/>
      <c r="G62" s="178"/>
      <c r="H62" s="178"/>
      <c r="I62" s="178"/>
      <c r="J62" s="178"/>
      <c r="K62" s="178"/>
      <c r="L62" s="178"/>
      <c r="M62" s="178"/>
      <c r="N62" s="178"/>
      <c r="O62" s="178"/>
      <c r="P62" s="178"/>
      <c r="Q62" s="178"/>
      <c r="R62" s="198"/>
    </row>
    <row r="63" spans="1:19" ht="15.75" x14ac:dyDescent="0.25">
      <c r="A63" s="2"/>
      <c r="B63" s="5"/>
      <c r="C63" s="178"/>
      <c r="D63" s="178"/>
      <c r="E63" s="178"/>
      <c r="F63" s="178"/>
      <c r="G63" s="178"/>
      <c r="H63" s="178"/>
      <c r="I63" s="178"/>
      <c r="J63" s="4"/>
      <c r="K63" s="3"/>
      <c r="L63" s="3"/>
      <c r="M63" s="3"/>
      <c r="N63" s="3"/>
      <c r="O63" s="3"/>
      <c r="P63" s="3"/>
      <c r="Q63" s="3"/>
      <c r="R63" s="2"/>
    </row>
    <row r="64" spans="1:19" ht="15.75" x14ac:dyDescent="0.25">
      <c r="A64" s="2"/>
      <c r="B64" s="5"/>
      <c r="C64" s="6"/>
      <c r="D64" s="8"/>
      <c r="E64" s="7"/>
      <c r="F64" s="7"/>
      <c r="G64" s="3"/>
      <c r="H64" s="3"/>
      <c r="I64" s="3"/>
      <c r="J64" s="3"/>
      <c r="K64" s="3"/>
      <c r="L64" s="3"/>
      <c r="M64" s="3"/>
      <c r="N64" s="3"/>
      <c r="O64" s="3"/>
      <c r="P64" s="3"/>
      <c r="Q64" s="3"/>
      <c r="R64" s="2"/>
    </row>
    <row r="65" spans="1:18" ht="15.75" x14ac:dyDescent="0.25">
      <c r="A65" s="2"/>
      <c r="B65" s="5"/>
      <c r="C65" s="6"/>
      <c r="D65" s="7"/>
      <c r="E65" s="7"/>
      <c r="F65" s="7"/>
      <c r="G65" s="3"/>
      <c r="H65" s="3"/>
      <c r="I65" s="3"/>
      <c r="J65" s="4"/>
      <c r="K65" s="3"/>
      <c r="L65" s="3"/>
      <c r="M65" s="3"/>
      <c r="N65" s="3"/>
      <c r="O65" s="3"/>
      <c r="P65" s="3"/>
      <c r="Q65" s="3"/>
      <c r="R65" s="2"/>
    </row>
  </sheetData>
  <sheetProtection formatCells="0" formatColumns="0" formatRows="0" insertColumns="0" insertRows="0" insertHyperlinks="0" deleteColumns="0" deleteRows="0" sort="0" autoFilter="0" pivotTables="0"/>
  <customSheetViews>
    <customSheetView guid="{094ACFE9-6A46-400C-8483-9731CC265B35}" scale="75" showPageBreaks="1" showGridLines="0" printArea="1" showRuler="0">
      <pane xSplit="3" ySplit="12" topLeftCell="S13" activePane="bottomRight" state="frozen"/>
      <selection pane="bottomRight" activeCell="AC21" sqref="AC21"/>
      <pageMargins left="0.75" right="0.39" top="1" bottom="0.47" header="0.5" footer="0.18"/>
      <pageSetup scale="70" orientation="portrait" r:id="rId1"/>
      <headerFooter alignWithMargins="0"/>
    </customSheetView>
    <customSheetView guid="{C18A6290-09CE-4B95-8288-8B2E48192753}" scale="75" showPageBreaks="1" showGridLines="0" printArea="1" showRuler="0">
      <pane xSplit="3" ySplit="12" topLeftCell="S13" activePane="bottomRight" state="frozen"/>
      <selection pane="bottomRight" activeCell="AC21" sqref="AC21"/>
      <pageMargins left="0.75" right="0.39" top="1" bottom="0.47" header="0.5" footer="0.18"/>
      <pageSetup scale="70" orientation="portrait" r:id="rId2"/>
      <headerFooter alignWithMargins="0"/>
    </customSheetView>
    <customSheetView guid="{D72A6468-AF3E-4269-8B9F-9AE05AF9C4F2}" scale="75" showPageBreaks="1" showGridLines="0" printArea="1" showRuler="0">
      <pane xSplit="3" ySplit="12" topLeftCell="S13" activePane="bottomRight" state="frozen"/>
      <selection pane="bottomRight" activeCell="AC21" sqref="AC21"/>
      <pageMargins left="0.75" right="0.39" top="1" bottom="0.47" header="0.5" footer="0.18"/>
      <pageSetup scale="70" orientation="portrait" r:id="rId3"/>
      <headerFooter alignWithMargins="0"/>
    </customSheetView>
    <customSheetView guid="{ECAB99DF-BF41-49EA-96C9-76317A61D13D}" scale="75" showPageBreaks="1" showGridLines="0" printArea="1" showRuler="0">
      <pane xSplit="3" ySplit="12" topLeftCell="D13" activePane="bottomRight" state="frozen"/>
      <selection pane="bottomRight" sqref="A1:AB69"/>
      <pageMargins left="0.75" right="0.39" top="1" bottom="0.47" header="0.5" footer="0.18"/>
      <pageSetup scale="70" orientation="portrait" r:id="rId4"/>
      <headerFooter alignWithMargins="0"/>
    </customSheetView>
  </customSheetViews>
  <phoneticPr fontId="8" type="noConversion"/>
  <pageMargins left="0.25" right="0.25" top="0.75" bottom="0.75" header="0.3" footer="0.3"/>
  <pageSetup paperSize="5" scale="6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Assumptions</vt:lpstr>
      <vt:lpstr>Soil Zone Assumptions</vt:lpstr>
      <vt:lpstr>Black</vt:lpstr>
      <vt:lpstr>Dark Brown</vt:lpstr>
      <vt:lpstr>Brown</vt:lpstr>
      <vt:lpstr>Special crops</vt:lpstr>
      <vt:lpstr>Black!Print_Area</vt:lpstr>
      <vt:lpstr>Brown!Print_Area</vt:lpstr>
      <vt:lpstr>'Dark Brown'!Print_Area</vt:lpstr>
      <vt:lpstr>'General Assumptions'!Print_Area</vt:lpstr>
      <vt:lpstr>'Soil Zone Assumptions'!Print_Area</vt:lpstr>
      <vt:lpstr>'Special crops'!Print_Area</vt:lpstr>
    </vt:vector>
  </TitlesOfParts>
  <Company>Saskatchewan Agriculture &amp; Food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Sask. Agriculture &amp; Food</dc:creator>
  <cp:lastModifiedBy>user</cp:lastModifiedBy>
  <cp:lastPrinted>2016-12-30T19:48:04Z</cp:lastPrinted>
  <dcterms:created xsi:type="dcterms:W3CDTF">2001-01-29T14:38:03Z</dcterms:created>
  <dcterms:modified xsi:type="dcterms:W3CDTF">2017-09-30T17:41:37Z</dcterms:modified>
</cp:coreProperties>
</file>